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440" windowHeight="114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61" i="1" l="1"/>
  <c r="H61" i="1"/>
  <c r="F61" i="1"/>
  <c r="F55" i="1"/>
  <c r="H45" i="1"/>
  <c r="J16" i="1"/>
  <c r="J15" i="1"/>
  <c r="J14" i="1"/>
  <c r="J13" i="1"/>
  <c r="J12" i="1"/>
  <c r="J11" i="1"/>
  <c r="J10" i="1"/>
  <c r="J9" i="1"/>
  <c r="H15" i="1"/>
  <c r="H16" i="1"/>
  <c r="F16" i="1" l="1"/>
  <c r="J60" i="1"/>
  <c r="H60" i="1"/>
  <c r="F60" i="1"/>
  <c r="D42" i="1"/>
  <c r="D41" i="1"/>
  <c r="J34" i="1" l="1"/>
  <c r="I34" i="1"/>
  <c r="I33" i="1" s="1"/>
  <c r="D34" i="1"/>
  <c r="D33" i="1" s="1"/>
  <c r="I26" i="1"/>
  <c r="D26" i="1"/>
  <c r="F57" i="1" l="1"/>
  <c r="J57" i="1"/>
  <c r="J24" i="1" l="1"/>
  <c r="J41" i="1" l="1"/>
  <c r="J18" i="1"/>
  <c r="F41" i="1" l="1"/>
  <c r="H14" i="1" l="1"/>
  <c r="H13" i="1"/>
  <c r="H12" i="1"/>
  <c r="H11" i="1"/>
  <c r="H10" i="1"/>
  <c r="H9" i="1"/>
  <c r="G41" i="1" l="1"/>
  <c r="H57" i="1" l="1"/>
  <c r="G57" i="1"/>
  <c r="G48" i="1"/>
  <c r="G47" i="1"/>
  <c r="G42" i="1"/>
  <c r="J39" i="1"/>
  <c r="H38" i="1"/>
  <c r="G38" i="1"/>
  <c r="H37" i="1"/>
  <c r="H36" i="1"/>
  <c r="H35" i="1"/>
  <c r="F35" i="1" s="1"/>
  <c r="F34" i="1" s="1"/>
  <c r="F33" i="1" s="1"/>
  <c r="G34" i="1"/>
  <c r="G33" i="1" s="1"/>
  <c r="J32" i="1"/>
  <c r="J30" i="1" s="1"/>
  <c r="J26" i="1" s="1"/>
  <c r="H30" i="1"/>
  <c r="G30" i="1"/>
  <c r="H28" i="1"/>
  <c r="H29" i="1"/>
  <c r="G27" i="1"/>
  <c r="H27" i="1" l="1"/>
  <c r="F27" i="1" s="1"/>
  <c r="H41" i="1"/>
  <c r="G26" i="1"/>
  <c r="J19" i="1"/>
  <c r="H26" i="1"/>
  <c r="H34" i="1"/>
  <c r="H33" i="1" s="1"/>
  <c r="J33" i="1"/>
  <c r="H55" i="1" l="1"/>
  <c r="J28" i="1" l="1"/>
  <c r="J55" i="1" l="1"/>
  <c r="F32" i="1" l="1"/>
  <c r="F30" i="1" s="1"/>
  <c r="F28" i="1" l="1"/>
  <c r="F24" i="1" l="1"/>
  <c r="F18" i="1"/>
  <c r="F39" i="1"/>
  <c r="F19" i="1" l="1"/>
</calcChain>
</file>

<file path=xl/sharedStrings.xml><?xml version="1.0" encoding="utf-8"?>
<sst xmlns="http://schemas.openxmlformats.org/spreadsheetml/2006/main" count="131" uniqueCount="86">
  <si>
    <t>Наименование работы (услуги)</t>
  </si>
  <si>
    <t>Ед. изм.</t>
  </si>
  <si>
    <t>Всего расходов, рублей</t>
  </si>
  <si>
    <t>Устройство противопожарных минерализованных полос</t>
  </si>
  <si>
    <t>1.1.</t>
  </si>
  <si>
    <t>км</t>
  </si>
  <si>
    <t>1.2.</t>
  </si>
  <si>
    <t>1.3.</t>
  </si>
  <si>
    <t>шт</t>
  </si>
  <si>
    <t>2.1.</t>
  </si>
  <si>
    <t>Эксплуатация лесных дорог предназначенных для охраны лесов от пожаров</t>
  </si>
  <si>
    <t>1.4.</t>
  </si>
  <si>
    <t>1.5.</t>
  </si>
  <si>
    <t>1.6.</t>
  </si>
  <si>
    <t>Лесовосстановление, всего</t>
  </si>
  <si>
    <t>Уход за лесными культурами</t>
  </si>
  <si>
    <t>ручная оправка растений от завала травой и почвой, заноса песком, размыва и выдувания почвы, выжимания морозом</t>
  </si>
  <si>
    <t>га</t>
  </si>
  <si>
    <t>Естественное лесовосстановление (содействие лесовосстановлению), в том числе:</t>
  </si>
  <si>
    <t>минерализация почвы</t>
  </si>
  <si>
    <t>3.2.</t>
  </si>
  <si>
    <t>уничтожение или предупреждение появления травянистой и нежелательной растительности</t>
  </si>
  <si>
    <t>3.3.</t>
  </si>
  <si>
    <t>3.3.2.</t>
  </si>
  <si>
    <t>3.4.</t>
  </si>
  <si>
    <t>Уход за молодняками, в том числе:</t>
  </si>
  <si>
    <t>Осветление</t>
  </si>
  <si>
    <t>Прочистка</t>
  </si>
  <si>
    <t>Уход за лесом (прореживание), в том числе:</t>
  </si>
  <si>
    <t>кбм</t>
  </si>
  <si>
    <t>3.5.</t>
  </si>
  <si>
    <t>3.5.1.</t>
  </si>
  <si>
    <t>3.5.2.</t>
  </si>
  <si>
    <t>3.6.</t>
  </si>
  <si>
    <t>1 м3</t>
  </si>
  <si>
    <t>Уход за лесом (прореживание) с заготовкой неликвидной древесины</t>
  </si>
  <si>
    <t>Уход за лесом (прореживание) с заготовкой ликвидной древесины</t>
  </si>
  <si>
    <t>Отвод и таксация лесосек, всего</t>
  </si>
  <si>
    <t>Отвод лесосек под рубки ухода в молодняках</t>
  </si>
  <si>
    <t>4.1.</t>
  </si>
  <si>
    <t>Отвод лесосек под выборочные рубки (прореживание, проходные, выборочные санитарные рубки, рубки переформирования и обновления)</t>
  </si>
  <si>
    <t>ИТОГО</t>
  </si>
  <si>
    <t>Норматив затрат на единицу объема, руб.</t>
  </si>
  <si>
    <t>Эксплуатация шлагбаумов, преград обеспечивающих ограничение пребывания граждан в лесах в целях обеспечения пожарной безопасности</t>
  </si>
  <si>
    <t>3.3.1.</t>
  </si>
  <si>
    <t>Частичная обработка почвы под лесные культуры 2017 года</t>
  </si>
  <si>
    <t>Прочистка противопожарных минерализованных полос и их обновление</t>
  </si>
  <si>
    <t>Установка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</si>
  <si>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</si>
  <si>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Проведение агротехнических уходов за лесными культурами (в переводе на однократный) ручным способом, в том числе:</t>
  </si>
  <si>
    <t>Дополнение лесных культур путем посадки сеянцев</t>
  </si>
  <si>
    <t>Частичная обработка почвы под лесные культуры, в том числе:</t>
  </si>
  <si>
    <t>№ пп</t>
  </si>
  <si>
    <t>Искусственное лесовосстановление путем посадки сеянцев с предварительной обработкой почвы, в том числе:</t>
  </si>
  <si>
    <t>Уход за лесом (проходная рубка)</t>
  </si>
  <si>
    <t>4.1.1.</t>
  </si>
  <si>
    <t>4.1.2.</t>
  </si>
  <si>
    <t>Разрубка квартальных просек</t>
  </si>
  <si>
    <t>Проведение санитарно - оздоровительных мероприятий, в том числе:</t>
  </si>
  <si>
    <t>Сплошная санитарная рубка</t>
  </si>
  <si>
    <t>Выборочная санитарная рубка</t>
  </si>
  <si>
    <t>Всего объем работ</t>
  </si>
  <si>
    <t>3.1.2.</t>
  </si>
  <si>
    <t>3.1</t>
  </si>
  <si>
    <t>3.1.1.</t>
  </si>
  <si>
    <t>3.2.1.</t>
  </si>
  <si>
    <t>3.2.2.</t>
  </si>
  <si>
    <t>3.4.1.</t>
  </si>
  <si>
    <t>3.4.2.</t>
  </si>
  <si>
    <t>2.1.1.</t>
  </si>
  <si>
    <t>Раздел I. "Охрана лесов от пожаров"</t>
  </si>
  <si>
    <t>Раздел III. "Воспроизводство лесов и уход за лесом"</t>
  </si>
  <si>
    <t>Раздел II. "Защита лесов"</t>
  </si>
  <si>
    <t>Раздел IV. "Отвод и таксация лесосек"</t>
  </si>
  <si>
    <t>2.1.2.</t>
  </si>
  <si>
    <t>Искусственное лесовосстановление путем посадки сеянцев с предварительной обработкой почвы весной 2017 года</t>
  </si>
  <si>
    <t>Искусственное лесовосстановление путем посадки сеянцев с предварительной обработкой почвы осенью 2016 года</t>
  </si>
  <si>
    <t>сохранение подроста лесных насаждений ценных лесных древесных пород</t>
  </si>
  <si>
    <t>Частичная обработка почвы под лесные культуры 2018 года</t>
  </si>
  <si>
    <t>кол-во</t>
  </si>
  <si>
    <t>рублей</t>
  </si>
  <si>
    <t>Объемы работ и суммы затрат за счет продажи древесины</t>
  </si>
  <si>
    <t>Объем работ и сумма затрат  на выполнение основных лесохозяйственных работ в 2017 году после проведения аукционов</t>
  </si>
  <si>
    <t>Приложение 1</t>
  </si>
  <si>
    <t>плавающая копейка</t>
  </si>
  <si>
    <t>Объемы работ и суммы затрат за счет субвенций федерального бюджета (по нормативу затрат на единицу объема)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</si>
</sst>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9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3" fillId="0" borderId="0" xfId="0" applyFont="1"/>
    <xf numFmtId="0" fontId="5" fillId="0" borderId="0" xfId="0" applyFont="1"/>
    <xf numFmtId="2" fontId="0" fillId="0" borderId="0" xfId="0" applyNumberFormat="1"/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8" fillId="0" borderId="0" xfId="0" applyFont="1"/>
    <xf numFmtId="2" fontId="9" fillId="0" borderId="0" xfId="0" applyNumberFormat="1" applyFont="1"/>
    <xf numFmtId="0" fontId="10" fillId="0" borderId="0" xfId="0" applyFont="1"/>
    <xf numFmtId="0" fontId="11" fillId="0" borderId="0" xfId="0" applyFont="1"/>
    <xf numFmtId="0" fontId="6" fillId="4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2" fontId="7" fillId="4" borderId="1" xfId="0" applyNumberFormat="1" applyFont="1" applyFill="1" applyBorder="1" applyAlignment="1">
      <alignment wrapText="1"/>
    </xf>
    <xf numFmtId="4" fontId="4" fillId="0" borderId="1" xfId="0" applyNumberFormat="1" applyFont="1" applyBorder="1"/>
    <xf numFmtId="2" fontId="7" fillId="4" borderId="1" xfId="0" applyNumberFormat="1" applyFont="1" applyFill="1" applyBorder="1"/>
    <xf numFmtId="164" fontId="7" fillId="4" borderId="1" xfId="0" applyNumberFormat="1" applyFont="1" applyFill="1" applyBorder="1"/>
    <xf numFmtId="2" fontId="4" fillId="4" borderId="1" xfId="0" applyNumberFormat="1" applyFont="1" applyFill="1" applyBorder="1"/>
    <xf numFmtId="2" fontId="4" fillId="4" borderId="13" xfId="0" applyNumberFormat="1" applyFont="1" applyFill="1" applyBorder="1"/>
    <xf numFmtId="0" fontId="7" fillId="3" borderId="1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/>
    <xf numFmtId="0" fontId="7" fillId="3" borderId="13" xfId="0" applyFont="1" applyFill="1" applyBorder="1" applyAlignment="1">
      <alignment horizontal="center" wrapText="1"/>
    </xf>
    <xf numFmtId="49" fontId="7" fillId="0" borderId="16" xfId="0" applyNumberFormat="1" applyFont="1" applyBorder="1" applyAlignment="1">
      <alignment horizontal="center"/>
    </xf>
    <xf numFmtId="0" fontId="7" fillId="4" borderId="1" xfId="0" applyFont="1" applyFill="1" applyBorder="1" applyAlignment="1">
      <alignment wrapText="1"/>
    </xf>
    <xf numFmtId="2" fontId="7" fillId="0" borderId="1" xfId="0" applyNumberFormat="1" applyFont="1" applyBorder="1"/>
    <xf numFmtId="2" fontId="7" fillId="0" borderId="13" xfId="0" applyNumberFormat="1" applyFont="1" applyBorder="1"/>
    <xf numFmtId="49" fontId="7" fillId="0" borderId="16" xfId="0" applyNumberFormat="1" applyFont="1" applyBorder="1" applyAlignment="1">
      <alignment horizontal="center" vertical="center"/>
    </xf>
    <xf numFmtId="49" fontId="7" fillId="0" borderId="16" xfId="0" applyNumberFormat="1" applyFont="1" applyBorder="1"/>
    <xf numFmtId="2" fontId="4" fillId="5" borderId="1" xfId="0" applyNumberFormat="1" applyFont="1" applyFill="1" applyBorder="1"/>
    <xf numFmtId="2" fontId="4" fillId="5" borderId="13" xfId="0" applyNumberFormat="1" applyFont="1" applyFill="1" applyBorder="1"/>
    <xf numFmtId="0" fontId="4" fillId="3" borderId="13" xfId="0" applyFont="1" applyFill="1" applyBorder="1" applyAlignment="1">
      <alignment horizontal="center" wrapText="1"/>
    </xf>
    <xf numFmtId="0" fontId="7" fillId="0" borderId="16" xfId="0" applyFont="1" applyBorder="1" applyAlignment="1">
      <alignment horizontal="center" vertical="center"/>
    </xf>
    <xf numFmtId="0" fontId="7" fillId="5" borderId="1" xfId="0" applyFont="1" applyFill="1" applyBorder="1"/>
    <xf numFmtId="0" fontId="7" fillId="0" borderId="16" xfId="0" applyFont="1" applyBorder="1"/>
    <xf numFmtId="2" fontId="13" fillId="0" borderId="1" xfId="0" applyNumberFormat="1" applyFont="1" applyBorder="1"/>
    <xf numFmtId="2" fontId="13" fillId="0" borderId="13" xfId="0" applyNumberFormat="1" applyFont="1" applyBorder="1"/>
    <xf numFmtId="2" fontId="13" fillId="0" borderId="3" xfId="0" applyNumberFormat="1" applyFont="1" applyBorder="1"/>
    <xf numFmtId="2" fontId="13" fillId="0" borderId="20" xfId="0" applyNumberFormat="1" applyFont="1" applyBorder="1"/>
    <xf numFmtId="0" fontId="7" fillId="0" borderId="1" xfId="0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2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0" xfId="0" applyNumberFormat="1" applyFont="1" applyBorder="1"/>
    <xf numFmtId="2" fontId="0" fillId="0" borderId="0" xfId="0" applyNumberFormat="1" applyBorder="1"/>
    <xf numFmtId="0" fontId="4" fillId="0" borderId="0" xfId="0" applyFont="1" applyBorder="1"/>
    <xf numFmtId="2" fontId="7" fillId="4" borderId="13" xfId="0" applyNumberFormat="1" applyFont="1" applyFill="1" applyBorder="1" applyAlignment="1">
      <alignment wrapText="1"/>
    </xf>
    <xf numFmtId="2" fontId="7" fillId="4" borderId="13" xfId="0" applyNumberFormat="1" applyFont="1" applyFill="1" applyBorder="1"/>
    <xf numFmtId="2" fontId="7" fillId="2" borderId="13" xfId="0" applyNumberFormat="1" applyFont="1" applyFill="1" applyBorder="1"/>
    <xf numFmtId="2" fontId="7" fillId="6" borderId="13" xfId="0" applyNumberFormat="1" applyFont="1" applyFill="1" applyBorder="1"/>
    <xf numFmtId="2" fontId="15" fillId="4" borderId="1" xfId="0" applyNumberFormat="1" applyFont="1" applyFill="1" applyBorder="1" applyAlignment="1">
      <alignment wrapText="1"/>
    </xf>
    <xf numFmtId="2" fontId="16" fillId="5" borderId="13" xfId="0" applyNumberFormat="1" applyFont="1" applyFill="1" applyBorder="1"/>
    <xf numFmtId="2" fontId="16" fillId="5" borderId="1" xfId="0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49" fontId="7" fillId="0" borderId="16" xfId="0" applyNumberFormat="1" applyFont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wrapText="1"/>
    </xf>
    <xf numFmtId="2" fontId="7" fillId="0" borderId="17" xfId="0" applyNumberFormat="1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4" fillId="3" borderId="16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2" fontId="12" fillId="0" borderId="19" xfId="0" applyNumberFormat="1" applyFont="1" applyBorder="1" applyAlignment="1">
      <alignment wrapText="1"/>
    </xf>
    <xf numFmtId="2" fontId="12" fillId="0" borderId="2" xfId="0" applyNumberFormat="1" applyFont="1" applyBorder="1" applyAlignment="1">
      <alignment wrapText="1"/>
    </xf>
    <xf numFmtId="2" fontId="12" fillId="0" borderId="3" xfId="0" applyNumberFormat="1" applyFont="1" applyBorder="1" applyAlignment="1">
      <alignment wrapText="1"/>
    </xf>
    <xf numFmtId="2" fontId="14" fillId="0" borderId="19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2" fontId="4" fillId="4" borderId="4" xfId="0" applyNumberFormat="1" applyFont="1" applyFill="1" applyBorder="1" applyAlignment="1">
      <alignment wrapText="1"/>
    </xf>
    <xf numFmtId="0" fontId="5" fillId="0" borderId="6" xfId="0" applyFont="1" applyBorder="1" applyAlignment="1">
      <alignment wrapText="1"/>
    </xf>
    <xf numFmtId="2" fontId="7" fillId="0" borderId="4" xfId="0" applyNumberFormat="1" applyFont="1" applyBorder="1" applyAlignment="1">
      <alignment wrapText="1"/>
    </xf>
    <xf numFmtId="2" fontId="4" fillId="4" borderId="17" xfId="0" applyNumberFormat="1" applyFont="1" applyFill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wrapText="1"/>
    </xf>
    <xf numFmtId="2" fontId="4" fillId="0" borderId="17" xfId="0" applyNumberFormat="1" applyFont="1" applyBorder="1" applyAlignment="1">
      <alignment wrapText="1"/>
    </xf>
    <xf numFmtId="2" fontId="15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wrapText="1"/>
    </xf>
    <xf numFmtId="2" fontId="7" fillId="6" borderId="17" xfId="0" applyNumberFormat="1" applyFont="1" applyFill="1" applyBorder="1" applyAlignment="1">
      <alignment wrapText="1"/>
    </xf>
    <xf numFmtId="0" fontId="5" fillId="6" borderId="18" xfId="0" applyFont="1" applyFill="1" applyBorder="1" applyAlignment="1">
      <alignment wrapText="1"/>
    </xf>
    <xf numFmtId="2" fontId="4" fillId="6" borderId="13" xfId="0" applyNumberFormat="1" applyFont="1" applyFill="1" applyBorder="1"/>
    <xf numFmtId="2" fontId="4" fillId="6" borderId="1" xfId="0" applyNumberFormat="1" applyFont="1" applyFill="1" applyBorder="1"/>
    <xf numFmtId="2" fontId="7" fillId="6" borderId="1" xfId="0" applyNumberFormat="1" applyFont="1" applyFill="1" applyBorder="1"/>
    <xf numFmtId="2" fontId="15" fillId="6" borderId="1" xfId="0" applyNumberFormat="1" applyFont="1" applyFill="1" applyBorder="1"/>
    <xf numFmtId="2" fontId="15" fillId="6" borderId="13" xfId="0" applyNumberFormat="1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7" fillId="6" borderId="4" xfId="0" applyNumberFormat="1" applyFont="1" applyFill="1" applyBorder="1" applyAlignment="1">
      <alignment wrapText="1"/>
    </xf>
    <xf numFmtId="0" fontId="5" fillId="6" borderId="6" xfId="0" applyFont="1" applyFill="1" applyBorder="1" applyAlignment="1">
      <alignment wrapText="1"/>
    </xf>
    <xf numFmtId="2" fontId="4" fillId="6" borderId="4" xfId="0" applyNumberFormat="1" applyFont="1" applyFill="1" applyBorder="1" applyAlignment="1">
      <alignment wrapText="1"/>
    </xf>
    <xf numFmtId="2" fontId="13" fillId="6" borderId="1" xfId="0" applyNumberFormat="1" applyFont="1" applyFill="1" applyBorder="1"/>
    <xf numFmtId="2" fontId="17" fillId="6" borderId="1" xfId="0" applyNumberFormat="1" applyFont="1" applyFill="1" applyBorder="1"/>
    <xf numFmtId="2" fontId="7" fillId="6" borderId="1" xfId="0" applyNumberFormat="1" applyFont="1" applyFill="1" applyBorder="1" applyAlignment="1">
      <alignment wrapText="1"/>
    </xf>
    <xf numFmtId="0" fontId="7" fillId="6" borderId="1" xfId="0" applyFont="1" applyFill="1" applyBorder="1" applyAlignment="1">
      <alignment wrapText="1"/>
    </xf>
    <xf numFmtId="2" fontId="17" fillId="6" borderId="1" xfId="0" applyNumberFormat="1" applyFont="1" applyFill="1" applyBorder="1" applyAlignment="1">
      <alignment wrapText="1"/>
    </xf>
    <xf numFmtId="0" fontId="17" fillId="6" borderId="1" xfId="0" applyFont="1" applyFill="1" applyBorder="1" applyAlignment="1">
      <alignment wrapText="1"/>
    </xf>
    <xf numFmtId="2" fontId="4" fillId="6" borderId="17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B1" zoomScale="96" zoomScaleNormal="96" workbookViewId="0">
      <selection activeCell="H62" sqref="H62"/>
    </sheetView>
  </sheetViews>
  <sheetFormatPr defaultRowHeight="12" x14ac:dyDescent="0.2"/>
  <cols>
    <col min="1" max="1" width="11" customWidth="1"/>
    <col min="2" max="2" width="41.6640625" style="2" customWidth="1"/>
    <col min="3" max="3" width="17.5" customWidth="1"/>
    <col min="4" max="4" width="18.1640625" customWidth="1"/>
    <col min="5" max="5" width="16.83203125" style="1" customWidth="1"/>
    <col min="6" max="6" width="23.6640625" style="3" customWidth="1"/>
    <col min="7" max="7" width="16.83203125" style="3" customWidth="1"/>
    <col min="8" max="8" width="23.1640625" style="3" customWidth="1"/>
    <col min="9" max="9" width="22.33203125" style="3" customWidth="1"/>
    <col min="10" max="10" width="24.83203125" style="3" customWidth="1"/>
  </cols>
  <sheetData>
    <row r="1" spans="1:10" ht="15.75" customHeight="1" x14ac:dyDescent="0.2">
      <c r="A1" s="109" t="s">
        <v>82</v>
      </c>
      <c r="B1" s="110"/>
      <c r="C1" s="110"/>
      <c r="D1" s="110"/>
      <c r="E1" s="110"/>
      <c r="F1" s="110"/>
      <c r="G1" s="16"/>
      <c r="H1" s="16"/>
      <c r="I1" s="16"/>
      <c r="J1" s="17"/>
    </row>
    <row r="2" spans="1:10" ht="5.25" customHeight="1" x14ac:dyDescent="0.2">
      <c r="A2" s="111"/>
      <c r="B2" s="112"/>
      <c r="C2" s="112"/>
      <c r="D2" s="112"/>
      <c r="E2" s="112"/>
      <c r="F2" s="112"/>
      <c r="G2" s="18"/>
      <c r="H2" s="18"/>
      <c r="I2" s="18"/>
      <c r="J2" s="19"/>
    </row>
    <row r="3" spans="1:10" s="1" customFormat="1" ht="23.25" customHeight="1" x14ac:dyDescent="0.2">
      <c r="A3" s="113"/>
      <c r="B3" s="114"/>
      <c r="C3" s="114"/>
      <c r="D3" s="114"/>
      <c r="E3" s="114"/>
      <c r="F3" s="114"/>
      <c r="G3" s="14"/>
      <c r="H3" s="121" t="s">
        <v>83</v>
      </c>
      <c r="I3" s="121"/>
      <c r="J3" s="122"/>
    </row>
    <row r="4" spans="1:10" s="1" customFormat="1" ht="23.25" customHeight="1" x14ac:dyDescent="0.2">
      <c r="A4" s="115" t="s">
        <v>52</v>
      </c>
      <c r="B4" s="118" t="s">
        <v>0</v>
      </c>
      <c r="C4" s="119" t="s">
        <v>1</v>
      </c>
      <c r="D4" s="119" t="s">
        <v>61</v>
      </c>
      <c r="E4" s="120" t="s">
        <v>42</v>
      </c>
      <c r="F4" s="76" t="s">
        <v>2</v>
      </c>
      <c r="G4" s="104" t="s">
        <v>85</v>
      </c>
      <c r="H4" s="106"/>
      <c r="I4" s="104" t="s">
        <v>81</v>
      </c>
      <c r="J4" s="105"/>
    </row>
    <row r="5" spans="1:10" ht="67.5" customHeight="1" x14ac:dyDescent="0.2">
      <c r="A5" s="116"/>
      <c r="B5" s="77"/>
      <c r="C5" s="77"/>
      <c r="D5" s="77"/>
      <c r="E5" s="134"/>
      <c r="F5" s="77"/>
      <c r="G5" s="106"/>
      <c r="H5" s="106"/>
      <c r="I5" s="106"/>
      <c r="J5" s="105"/>
    </row>
    <row r="6" spans="1:10" ht="27" customHeight="1" x14ac:dyDescent="0.2">
      <c r="A6" s="116"/>
      <c r="B6" s="77"/>
      <c r="C6" s="77"/>
      <c r="D6" s="77"/>
      <c r="E6" s="134"/>
      <c r="F6" s="77"/>
      <c r="G6" s="107" t="s">
        <v>79</v>
      </c>
      <c r="H6" s="107" t="s">
        <v>80</v>
      </c>
      <c r="I6" s="107" t="s">
        <v>79</v>
      </c>
      <c r="J6" s="108" t="s">
        <v>80</v>
      </c>
    </row>
    <row r="7" spans="1:10" ht="98.25" customHeight="1" x14ac:dyDescent="0.2">
      <c r="A7" s="117"/>
      <c r="B7" s="78"/>
      <c r="C7" s="78"/>
      <c r="D7" s="78"/>
      <c r="E7" s="135"/>
      <c r="F7" s="78"/>
      <c r="G7" s="107"/>
      <c r="H7" s="107"/>
      <c r="I7" s="107"/>
      <c r="J7" s="108"/>
    </row>
    <row r="8" spans="1:10" ht="20.25" customHeight="1" x14ac:dyDescent="0.2">
      <c r="A8" s="73" t="s">
        <v>70</v>
      </c>
      <c r="B8" s="74"/>
      <c r="C8" s="74"/>
      <c r="D8" s="74"/>
      <c r="E8" s="74"/>
      <c r="F8" s="74"/>
      <c r="G8" s="15"/>
      <c r="H8" s="15"/>
      <c r="I8" s="15"/>
      <c r="J8" s="20"/>
    </row>
    <row r="9" spans="1:10" ht="51.75" customHeight="1" x14ac:dyDescent="0.25">
      <c r="A9" s="52" t="s">
        <v>4</v>
      </c>
      <c r="B9" s="4" t="s">
        <v>10</v>
      </c>
      <c r="C9" s="49" t="s">
        <v>5</v>
      </c>
      <c r="D9" s="21">
        <v>15.74</v>
      </c>
      <c r="E9" s="22">
        <v>30183.14</v>
      </c>
      <c r="F9" s="23">
        <v>440394.69</v>
      </c>
      <c r="G9" s="23">
        <v>12.1</v>
      </c>
      <c r="H9" s="23">
        <f>G9*E9</f>
        <v>365215.99400000001</v>
      </c>
      <c r="I9" s="21">
        <v>3.64</v>
      </c>
      <c r="J9" s="64">
        <f>F9-H9</f>
        <v>75178.695999999996</v>
      </c>
    </row>
    <row r="10" spans="1:10" ht="31.5" x14ac:dyDescent="0.25">
      <c r="A10" s="52" t="s">
        <v>6</v>
      </c>
      <c r="B10" s="49" t="s">
        <v>3</v>
      </c>
      <c r="C10" s="49" t="s">
        <v>5</v>
      </c>
      <c r="D10" s="21">
        <v>317.65800000000002</v>
      </c>
      <c r="E10" s="24">
        <v>1753.95</v>
      </c>
      <c r="F10" s="25">
        <v>477331.45</v>
      </c>
      <c r="G10" s="25">
        <v>213</v>
      </c>
      <c r="H10" s="25">
        <f>G10*E10</f>
        <v>373591.35000000003</v>
      </c>
      <c r="I10" s="26">
        <v>104.658</v>
      </c>
      <c r="J10" s="65">
        <f t="shared" ref="J10:J15" si="0">F10-H10</f>
        <v>103740.09999999998</v>
      </c>
    </row>
    <row r="11" spans="1:10" ht="47.25" x14ac:dyDescent="0.25">
      <c r="A11" s="52" t="s">
        <v>7</v>
      </c>
      <c r="B11" s="49" t="s">
        <v>46</v>
      </c>
      <c r="C11" s="49" t="s">
        <v>5</v>
      </c>
      <c r="D11" s="21">
        <v>1116.489</v>
      </c>
      <c r="E11" s="24">
        <v>1534.72</v>
      </c>
      <c r="F11" s="25">
        <v>1472394.02</v>
      </c>
      <c r="G11" s="25">
        <v>934</v>
      </c>
      <c r="H11" s="25">
        <f>G11*E11</f>
        <v>1433428.48</v>
      </c>
      <c r="I11" s="26">
        <v>182.489</v>
      </c>
      <c r="J11" s="65">
        <f t="shared" si="0"/>
        <v>38965.540000000037</v>
      </c>
    </row>
    <row r="12" spans="1:10" ht="94.5" x14ac:dyDescent="0.25">
      <c r="A12" s="52" t="s">
        <v>11</v>
      </c>
      <c r="B12" s="49" t="s">
        <v>47</v>
      </c>
      <c r="C12" s="49" t="s">
        <v>8</v>
      </c>
      <c r="D12" s="21">
        <v>57</v>
      </c>
      <c r="E12" s="24">
        <v>5895.32</v>
      </c>
      <c r="F12" s="25">
        <v>294238.25</v>
      </c>
      <c r="G12" s="25">
        <v>49</v>
      </c>
      <c r="H12" s="25">
        <f>G12*E12</f>
        <v>288870.68</v>
      </c>
      <c r="I12" s="26">
        <v>8</v>
      </c>
      <c r="J12" s="65">
        <f t="shared" si="0"/>
        <v>5367.570000000007</v>
      </c>
    </row>
    <row r="13" spans="1:10" ht="78.75" x14ac:dyDescent="0.25">
      <c r="A13" s="52" t="s">
        <v>12</v>
      </c>
      <c r="B13" s="49" t="s">
        <v>43</v>
      </c>
      <c r="C13" s="49" t="s">
        <v>8</v>
      </c>
      <c r="D13" s="21">
        <v>30</v>
      </c>
      <c r="E13" s="9">
        <v>791.5</v>
      </c>
      <c r="F13" s="25">
        <v>22552.41</v>
      </c>
      <c r="G13" s="25">
        <v>18</v>
      </c>
      <c r="H13" s="25">
        <f>G13*E13</f>
        <v>14247</v>
      </c>
      <c r="I13" s="26">
        <v>12</v>
      </c>
      <c r="J13" s="65">
        <f t="shared" si="0"/>
        <v>8305.41</v>
      </c>
    </row>
    <row r="14" spans="1:10" ht="63" x14ac:dyDescent="0.25">
      <c r="A14" s="52" t="s">
        <v>13</v>
      </c>
      <c r="B14" s="49" t="s">
        <v>48</v>
      </c>
      <c r="C14" s="49" t="s">
        <v>8</v>
      </c>
      <c r="D14" s="21">
        <v>161</v>
      </c>
      <c r="E14" s="24">
        <v>1657.19</v>
      </c>
      <c r="F14" s="25">
        <v>241024.13</v>
      </c>
      <c r="G14" s="25">
        <v>123</v>
      </c>
      <c r="H14" s="25">
        <f>G14*E14</f>
        <v>203834.37</v>
      </c>
      <c r="I14" s="26">
        <v>38</v>
      </c>
      <c r="J14" s="65">
        <f t="shared" si="0"/>
        <v>37189.760000000009</v>
      </c>
    </row>
    <row r="15" spans="1:10" ht="15.75" x14ac:dyDescent="0.25">
      <c r="A15" s="72"/>
      <c r="B15" s="71" t="s">
        <v>57</v>
      </c>
      <c r="C15" s="71" t="s">
        <v>5</v>
      </c>
      <c r="D15" s="21">
        <v>8.9</v>
      </c>
      <c r="E15" s="24">
        <v>759.5</v>
      </c>
      <c r="F15" s="25">
        <v>1494.79</v>
      </c>
      <c r="G15" s="25">
        <v>0</v>
      </c>
      <c r="H15" s="25">
        <f>G15*E15</f>
        <v>0</v>
      </c>
      <c r="I15" s="26">
        <v>8.9</v>
      </c>
      <c r="J15" s="65">
        <f t="shared" si="0"/>
        <v>1494.79</v>
      </c>
    </row>
    <row r="16" spans="1:10" ht="34.5" customHeight="1" x14ac:dyDescent="0.25">
      <c r="A16" s="52"/>
      <c r="B16" s="8" t="s">
        <v>41</v>
      </c>
      <c r="C16" s="49"/>
      <c r="D16" s="6"/>
      <c r="E16" s="9"/>
      <c r="F16" s="130">
        <f>SUM(F9:F15)</f>
        <v>2949429.74</v>
      </c>
      <c r="G16" s="27"/>
      <c r="H16" s="130">
        <f>SUM(H9:H15)</f>
        <v>2679187.8740000003</v>
      </c>
      <c r="I16" s="27"/>
      <c r="J16" s="28">
        <f>SUM(J9:J15)</f>
        <v>270241.86599999998</v>
      </c>
    </row>
    <row r="17" spans="1:10" ht="15.75" x14ac:dyDescent="0.2">
      <c r="A17" s="80" t="s">
        <v>72</v>
      </c>
      <c r="B17" s="81"/>
      <c r="C17" s="81"/>
      <c r="D17" s="81"/>
      <c r="E17" s="81"/>
      <c r="F17" s="81"/>
      <c r="G17" s="51"/>
      <c r="H17" s="51"/>
      <c r="I17" s="51"/>
      <c r="J17" s="29"/>
    </row>
    <row r="18" spans="1:10" ht="21" customHeight="1" x14ac:dyDescent="0.25">
      <c r="A18" s="82" t="s">
        <v>9</v>
      </c>
      <c r="B18" s="75" t="s">
        <v>58</v>
      </c>
      <c r="C18" s="30" t="s">
        <v>34</v>
      </c>
      <c r="D18" s="68">
        <v>523442</v>
      </c>
      <c r="E18" s="31"/>
      <c r="F18" s="83">
        <f>SUM(F20:F23)</f>
        <v>22898341.809999999</v>
      </c>
      <c r="G18" s="53">
        <v>0</v>
      </c>
      <c r="H18" s="100">
        <v>0</v>
      </c>
      <c r="I18" s="53">
        <v>523442</v>
      </c>
      <c r="J18" s="103">
        <f>SUM(J20:J23)</f>
        <v>22898341.809999999</v>
      </c>
    </row>
    <row r="19" spans="1:10" ht="31.5" customHeight="1" x14ac:dyDescent="0.25">
      <c r="A19" s="82"/>
      <c r="B19" s="75"/>
      <c r="C19" s="30" t="s">
        <v>17</v>
      </c>
      <c r="D19" s="68">
        <v>4889.34</v>
      </c>
      <c r="E19" s="31"/>
      <c r="F19" s="83">
        <f>D19*E19</f>
        <v>0</v>
      </c>
      <c r="G19" s="53">
        <v>0</v>
      </c>
      <c r="H19" s="101"/>
      <c r="I19" s="53">
        <v>4889.34</v>
      </c>
      <c r="J19" s="85">
        <f t="shared" ref="J19" si="1">H19*I19</f>
        <v>0</v>
      </c>
    </row>
    <row r="20" spans="1:10" ht="15.75" x14ac:dyDescent="0.25">
      <c r="A20" s="82" t="s">
        <v>69</v>
      </c>
      <c r="B20" s="75" t="s">
        <v>59</v>
      </c>
      <c r="C20" s="30" t="s">
        <v>34</v>
      </c>
      <c r="D20" s="125">
        <v>442442</v>
      </c>
      <c r="E20" s="31">
        <v>186.39</v>
      </c>
      <c r="F20" s="127">
        <v>17505518.859999999</v>
      </c>
      <c r="G20" s="57">
        <v>0</v>
      </c>
      <c r="H20" s="102">
        <v>0</v>
      </c>
      <c r="I20" s="125">
        <v>442442</v>
      </c>
      <c r="J20" s="127">
        <v>17505518.859999999</v>
      </c>
    </row>
    <row r="21" spans="1:10" ht="15.75" x14ac:dyDescent="0.25">
      <c r="A21" s="82"/>
      <c r="B21" s="75"/>
      <c r="C21" s="30" t="s">
        <v>17</v>
      </c>
      <c r="D21" s="125">
        <v>2011.54</v>
      </c>
      <c r="E21" s="31"/>
      <c r="F21" s="128"/>
      <c r="G21" s="57">
        <v>0</v>
      </c>
      <c r="H21" s="101"/>
      <c r="I21" s="125">
        <v>2011.54</v>
      </c>
      <c r="J21" s="128"/>
    </row>
    <row r="22" spans="1:10" ht="15.75" x14ac:dyDescent="0.25">
      <c r="A22" s="82" t="s">
        <v>74</v>
      </c>
      <c r="B22" s="75" t="s">
        <v>60</v>
      </c>
      <c r="C22" s="30" t="s">
        <v>34</v>
      </c>
      <c r="D22" s="57">
        <v>81000</v>
      </c>
      <c r="E22" s="31">
        <v>235.2</v>
      </c>
      <c r="F22" s="127">
        <v>5392822.9500000002</v>
      </c>
      <c r="G22" s="57">
        <v>0</v>
      </c>
      <c r="H22" s="102">
        <v>0</v>
      </c>
      <c r="I22" s="57">
        <v>81000</v>
      </c>
      <c r="J22" s="127">
        <v>5392822.9500000002</v>
      </c>
    </row>
    <row r="23" spans="1:10" ht="15.75" x14ac:dyDescent="0.25">
      <c r="A23" s="82"/>
      <c r="B23" s="75"/>
      <c r="C23" s="30" t="s">
        <v>17</v>
      </c>
      <c r="D23" s="125">
        <v>2576.8000000000002</v>
      </c>
      <c r="E23" s="31"/>
      <c r="F23" s="128"/>
      <c r="G23" s="57">
        <v>0</v>
      </c>
      <c r="H23" s="101"/>
      <c r="I23" s="125">
        <v>2576.8000000000002</v>
      </c>
      <c r="J23" s="128"/>
    </row>
    <row r="24" spans="1:10" ht="26.25" customHeight="1" x14ac:dyDescent="0.25">
      <c r="A24" s="52"/>
      <c r="B24" s="8" t="s">
        <v>41</v>
      </c>
      <c r="C24" s="49"/>
      <c r="D24" s="6"/>
      <c r="E24" s="9"/>
      <c r="F24" s="130">
        <f>SUM(F20:F23)</f>
        <v>22898341.809999999</v>
      </c>
      <c r="G24" s="27"/>
      <c r="H24" s="27">
        <v>0</v>
      </c>
      <c r="I24" s="27"/>
      <c r="J24" s="129">
        <f>SUM(J20:J23)</f>
        <v>22898341.809999999</v>
      </c>
    </row>
    <row r="25" spans="1:10" ht="21" customHeight="1" x14ac:dyDescent="0.25">
      <c r="A25" s="86" t="s">
        <v>71</v>
      </c>
      <c r="B25" s="87"/>
      <c r="C25" s="87"/>
      <c r="D25" s="87"/>
      <c r="E25" s="87"/>
      <c r="F25" s="87"/>
      <c r="G25" s="54"/>
      <c r="H25" s="54"/>
      <c r="I25" s="54"/>
      <c r="J25" s="32"/>
    </row>
    <row r="26" spans="1:10" ht="23.25" customHeight="1" x14ac:dyDescent="0.25">
      <c r="A26" s="33" t="s">
        <v>63</v>
      </c>
      <c r="B26" s="5" t="s">
        <v>14</v>
      </c>
      <c r="C26" s="30" t="s">
        <v>17</v>
      </c>
      <c r="D26" s="34">
        <f>D27+D30</f>
        <v>2687.75</v>
      </c>
      <c r="E26" s="9"/>
      <c r="F26" s="140">
        <v>31942507.82</v>
      </c>
      <c r="G26" s="27">
        <f>SUM(G27,G30)</f>
        <v>194.1</v>
      </c>
      <c r="H26" s="130">
        <f>SUM(H27,H30)</f>
        <v>5489212.0530000003</v>
      </c>
      <c r="I26" s="27">
        <f>I27+I30</f>
        <v>2493.6499999999996</v>
      </c>
      <c r="J26" s="28">
        <f>J27+J30</f>
        <v>26453295.774</v>
      </c>
    </row>
    <row r="27" spans="1:10" ht="78.75" x14ac:dyDescent="0.25">
      <c r="A27" s="79" t="s">
        <v>64</v>
      </c>
      <c r="B27" s="49" t="s">
        <v>53</v>
      </c>
      <c r="C27" s="30" t="s">
        <v>17</v>
      </c>
      <c r="D27" s="34">
        <v>1209.1500000000001</v>
      </c>
      <c r="E27" s="24">
        <v>28280.33</v>
      </c>
      <c r="F27" s="131">
        <f>J27+H27</f>
        <v>29110917.682999998</v>
      </c>
      <c r="G27" s="25">
        <f>SUM(G28:G29)</f>
        <v>194.1</v>
      </c>
      <c r="H27" s="25">
        <f>SUM(H28:H29)</f>
        <v>5489212.0530000003</v>
      </c>
      <c r="I27" s="25">
        <v>1015.05</v>
      </c>
      <c r="J27" s="66">
        <v>23621705.629999999</v>
      </c>
    </row>
    <row r="28" spans="1:10" ht="83.25" customHeight="1" x14ac:dyDescent="0.25">
      <c r="A28" s="79"/>
      <c r="B28" s="49" t="s">
        <v>75</v>
      </c>
      <c r="C28" s="30" t="s">
        <v>17</v>
      </c>
      <c r="D28" s="58">
        <v>4</v>
      </c>
      <c r="E28" s="24">
        <v>28280.33</v>
      </c>
      <c r="F28" s="131">
        <f>D28*E28</f>
        <v>113121.32</v>
      </c>
      <c r="G28" s="35">
        <v>4</v>
      </c>
      <c r="H28" s="35">
        <f>G28*E28</f>
        <v>113121.32</v>
      </c>
      <c r="I28" s="35">
        <v>0</v>
      </c>
      <c r="J28" s="67">
        <f>I28*E28</f>
        <v>0</v>
      </c>
    </row>
    <row r="29" spans="1:10" ht="79.5" customHeight="1" x14ac:dyDescent="0.25">
      <c r="A29" s="79"/>
      <c r="B29" s="49" t="s">
        <v>76</v>
      </c>
      <c r="C29" s="30" t="s">
        <v>17</v>
      </c>
      <c r="D29" s="58">
        <v>1205.1500000000001</v>
      </c>
      <c r="E29" s="24">
        <v>28280.33</v>
      </c>
      <c r="F29" s="131">
        <v>28997796.359999999</v>
      </c>
      <c r="G29" s="35">
        <v>190.1</v>
      </c>
      <c r="H29" s="131">
        <f>G29*E29</f>
        <v>5376090.733</v>
      </c>
      <c r="I29" s="35">
        <v>1015.05</v>
      </c>
      <c r="J29" s="67">
        <v>23621705.629999999</v>
      </c>
    </row>
    <row r="30" spans="1:10" ht="81" customHeight="1" x14ac:dyDescent="0.25">
      <c r="A30" s="88" t="s">
        <v>62</v>
      </c>
      <c r="B30" s="49" t="s">
        <v>18</v>
      </c>
      <c r="C30" s="30" t="s">
        <v>17</v>
      </c>
      <c r="D30" s="34">
        <v>1478.6</v>
      </c>
      <c r="E30" s="9"/>
      <c r="F30" s="131">
        <f>F31+F32</f>
        <v>2831590.1440000003</v>
      </c>
      <c r="G30" s="25">
        <f>SUM(G31:G32)</f>
        <v>0</v>
      </c>
      <c r="H30" s="25">
        <f>SUM(H31:H32)</f>
        <v>0</v>
      </c>
      <c r="I30" s="25">
        <v>1478.6</v>
      </c>
      <c r="J30" s="67">
        <f>J31+J32</f>
        <v>2831590.1440000003</v>
      </c>
    </row>
    <row r="31" spans="1:10" ht="42" customHeight="1" x14ac:dyDescent="0.25">
      <c r="A31" s="89"/>
      <c r="B31" s="49" t="s">
        <v>19</v>
      </c>
      <c r="C31" s="30" t="s">
        <v>17</v>
      </c>
      <c r="D31" s="58">
        <v>1474.3</v>
      </c>
      <c r="E31" s="24">
        <v>5090.9799999999996</v>
      </c>
      <c r="F31" s="131">
        <v>2809698.93</v>
      </c>
      <c r="G31" s="35">
        <v>0</v>
      </c>
      <c r="H31" s="35">
        <v>0</v>
      </c>
      <c r="I31" s="35">
        <v>1474.3</v>
      </c>
      <c r="J31" s="67">
        <v>2809698.93</v>
      </c>
    </row>
    <row r="32" spans="1:10" ht="53.25" customHeight="1" x14ac:dyDescent="0.25">
      <c r="A32" s="90"/>
      <c r="B32" s="49" t="s">
        <v>77</v>
      </c>
      <c r="C32" s="30" t="s">
        <v>17</v>
      </c>
      <c r="D32" s="58">
        <v>4.3</v>
      </c>
      <c r="E32" s="24">
        <v>5090.9799999999996</v>
      </c>
      <c r="F32" s="131">
        <f>D32*E32</f>
        <v>21891.213999999996</v>
      </c>
      <c r="G32" s="35">
        <v>0</v>
      </c>
      <c r="H32" s="35">
        <v>0</v>
      </c>
      <c r="I32" s="35">
        <v>4.3</v>
      </c>
      <c r="J32" s="67">
        <f>I32*E32</f>
        <v>21891.213999999996</v>
      </c>
    </row>
    <row r="33" spans="1:10" ht="27.75" customHeight="1" x14ac:dyDescent="0.25">
      <c r="A33" s="37" t="s">
        <v>20</v>
      </c>
      <c r="B33" s="6" t="s">
        <v>15</v>
      </c>
      <c r="C33" s="30" t="s">
        <v>17</v>
      </c>
      <c r="D33" s="34">
        <f>D34+D37</f>
        <v>4007.4500000000003</v>
      </c>
      <c r="E33" s="9"/>
      <c r="F33" s="140">
        <f>F34+F37</f>
        <v>13149041.399999999</v>
      </c>
      <c r="G33" s="27">
        <f t="shared" ref="G33:J33" si="2">SUM(G34,G37)</f>
        <v>0</v>
      </c>
      <c r="H33" s="27">
        <f t="shared" si="2"/>
        <v>0</v>
      </c>
      <c r="I33" s="27">
        <f>I34+I37</f>
        <v>4007.4500000000003</v>
      </c>
      <c r="J33" s="28">
        <f t="shared" si="2"/>
        <v>13149041.399999999</v>
      </c>
    </row>
    <row r="34" spans="1:10" ht="63" x14ac:dyDescent="0.25">
      <c r="A34" s="88" t="s">
        <v>65</v>
      </c>
      <c r="B34" s="49" t="s">
        <v>49</v>
      </c>
      <c r="C34" s="30" t="s">
        <v>17</v>
      </c>
      <c r="D34" s="34">
        <f>D35+D36</f>
        <v>3346.55</v>
      </c>
      <c r="E34" s="9"/>
      <c r="F34" s="131">
        <f>F35+F36</f>
        <v>9657731.5299999993</v>
      </c>
      <c r="G34" s="25">
        <f t="shared" ref="G34:H34" si="3">SUM(G35:G36)</f>
        <v>0</v>
      </c>
      <c r="H34" s="25">
        <f t="shared" si="3"/>
        <v>0</v>
      </c>
      <c r="I34" s="25">
        <f>I35+I36</f>
        <v>3346.55</v>
      </c>
      <c r="J34" s="65">
        <f>J35+J36</f>
        <v>9657731.5299999993</v>
      </c>
    </row>
    <row r="35" spans="1:10" ht="63" x14ac:dyDescent="0.25">
      <c r="A35" s="89"/>
      <c r="B35" s="49" t="s">
        <v>16</v>
      </c>
      <c r="C35" s="30" t="s">
        <v>17</v>
      </c>
      <c r="D35" s="58">
        <v>257.89999999999998</v>
      </c>
      <c r="E35" s="24">
        <v>6577.7</v>
      </c>
      <c r="F35" s="131">
        <f>J35+H35</f>
        <v>817077.91</v>
      </c>
      <c r="G35" s="35">
        <v>0</v>
      </c>
      <c r="H35" s="35">
        <f>G35*E35</f>
        <v>0</v>
      </c>
      <c r="I35" s="35">
        <v>257.89999999999998</v>
      </c>
      <c r="J35" s="36">
        <v>817077.91</v>
      </c>
    </row>
    <row r="36" spans="1:10" ht="60.75" customHeight="1" x14ac:dyDescent="0.25">
      <c r="A36" s="89"/>
      <c r="B36" s="4" t="s">
        <v>21</v>
      </c>
      <c r="C36" s="30" t="s">
        <v>17</v>
      </c>
      <c r="D36" s="58">
        <v>3088.65</v>
      </c>
      <c r="E36" s="24">
        <v>6577.7</v>
      </c>
      <c r="F36" s="131">
        <v>8840653.6199999992</v>
      </c>
      <c r="G36" s="35">
        <v>0</v>
      </c>
      <c r="H36" s="35">
        <f>G36*E36</f>
        <v>0</v>
      </c>
      <c r="I36" s="35">
        <v>3088.65</v>
      </c>
      <c r="J36" s="36">
        <v>8840653.6199999992</v>
      </c>
    </row>
    <row r="37" spans="1:10" ht="31.5" x14ac:dyDescent="0.25">
      <c r="A37" s="50" t="s">
        <v>66</v>
      </c>
      <c r="B37" s="49" t="s">
        <v>50</v>
      </c>
      <c r="C37" s="30" t="s">
        <v>17</v>
      </c>
      <c r="D37" s="58">
        <v>660.9</v>
      </c>
      <c r="E37" s="24">
        <v>6601.82</v>
      </c>
      <c r="F37" s="131">
        <v>3491309.87</v>
      </c>
      <c r="G37" s="35">
        <v>0</v>
      </c>
      <c r="H37" s="35">
        <f>G37*E37</f>
        <v>0</v>
      </c>
      <c r="I37" s="35">
        <v>660.9</v>
      </c>
      <c r="J37" s="36">
        <v>3491309.87</v>
      </c>
    </row>
    <row r="38" spans="1:10" ht="31.5" x14ac:dyDescent="0.25">
      <c r="A38" s="37" t="s">
        <v>22</v>
      </c>
      <c r="B38" s="49" t="s">
        <v>51</v>
      </c>
      <c r="C38" s="30" t="s">
        <v>17</v>
      </c>
      <c r="D38" s="34">
        <v>1048.0999999999999</v>
      </c>
      <c r="E38" s="9"/>
      <c r="F38" s="140">
        <v>2990160.05</v>
      </c>
      <c r="G38" s="27">
        <f>SUM(G39:G40)</f>
        <v>0</v>
      </c>
      <c r="H38" s="27">
        <f>SUM(H39:H40)</f>
        <v>0</v>
      </c>
      <c r="I38" s="27">
        <v>1048.0999999999999</v>
      </c>
      <c r="J38" s="28">
        <v>2990160.05</v>
      </c>
    </row>
    <row r="39" spans="1:10" ht="31.5" x14ac:dyDescent="0.25">
      <c r="A39" s="37" t="s">
        <v>44</v>
      </c>
      <c r="B39" s="49" t="s">
        <v>45</v>
      </c>
      <c r="C39" s="30" t="s">
        <v>17</v>
      </c>
      <c r="D39" s="58">
        <v>4</v>
      </c>
      <c r="E39" s="24">
        <v>6603.95</v>
      </c>
      <c r="F39" s="35">
        <f>D39*E39</f>
        <v>26415.8</v>
      </c>
      <c r="G39" s="35">
        <v>0</v>
      </c>
      <c r="H39" s="35">
        <v>0</v>
      </c>
      <c r="I39" s="35">
        <v>4</v>
      </c>
      <c r="J39" s="66">
        <f>I39*E39</f>
        <v>26415.8</v>
      </c>
    </row>
    <row r="40" spans="1:10" ht="31.5" x14ac:dyDescent="0.25">
      <c r="A40" s="37" t="s">
        <v>23</v>
      </c>
      <c r="B40" s="49" t="s">
        <v>78</v>
      </c>
      <c r="C40" s="30" t="s">
        <v>17</v>
      </c>
      <c r="D40" s="58">
        <v>1044.0999999999999</v>
      </c>
      <c r="E40" s="24">
        <v>6603.95</v>
      </c>
      <c r="F40" s="35">
        <v>2963744.25</v>
      </c>
      <c r="G40" s="35">
        <v>0</v>
      </c>
      <c r="H40" s="35">
        <v>0</v>
      </c>
      <c r="I40" s="35">
        <v>1044.0999999999999</v>
      </c>
      <c r="J40" s="66">
        <v>2963744.25</v>
      </c>
    </row>
    <row r="41" spans="1:10" ht="21" customHeight="1" x14ac:dyDescent="0.25">
      <c r="A41" s="79" t="s">
        <v>24</v>
      </c>
      <c r="B41" s="75" t="s">
        <v>25</v>
      </c>
      <c r="C41" s="30" t="s">
        <v>17</v>
      </c>
      <c r="D41" s="34">
        <f>SUM(D43,D45)</f>
        <v>4452.8500000000004</v>
      </c>
      <c r="E41" s="9"/>
      <c r="F41" s="143">
        <f>SUM(F43:F46)</f>
        <v>23597832.899999999</v>
      </c>
      <c r="G41" s="53">
        <f>SUM(G43,G45)</f>
        <v>488.82000000000005</v>
      </c>
      <c r="H41" s="138">
        <f>SUM(H43:H46)</f>
        <v>7669883.9802000001</v>
      </c>
      <c r="I41" s="53">
        <v>1112.28</v>
      </c>
      <c r="J41" s="145">
        <f>SUM(J43:J46)</f>
        <v>15927948.920000002</v>
      </c>
    </row>
    <row r="42" spans="1:10" ht="18.75" customHeight="1" x14ac:dyDescent="0.25">
      <c r="A42" s="91"/>
      <c r="B42" s="75"/>
      <c r="C42" s="30" t="s">
        <v>29</v>
      </c>
      <c r="D42" s="34">
        <f>SUM(D46,D44)</f>
        <v>43263.96</v>
      </c>
      <c r="E42" s="9"/>
      <c r="F42" s="144"/>
      <c r="G42" s="55">
        <f>SUM(G44,G46)</f>
        <v>0</v>
      </c>
      <c r="H42" s="137"/>
      <c r="I42" s="55">
        <v>0</v>
      </c>
      <c r="J42" s="128"/>
    </row>
    <row r="43" spans="1:10" ht="21" customHeight="1" x14ac:dyDescent="0.25">
      <c r="A43" s="79" t="s">
        <v>67</v>
      </c>
      <c r="B43" s="75" t="s">
        <v>26</v>
      </c>
      <c r="C43" s="30" t="s">
        <v>17</v>
      </c>
      <c r="D43" s="58">
        <v>2191.65</v>
      </c>
      <c r="E43" s="24">
        <v>15690.61</v>
      </c>
      <c r="F43" s="141">
        <v>14142431.699999999</v>
      </c>
      <c r="G43" s="57">
        <v>295.60000000000002</v>
      </c>
      <c r="H43" s="136">
        <v>4638144.3159999996</v>
      </c>
      <c r="I43" s="57">
        <v>1896.05</v>
      </c>
      <c r="J43" s="127">
        <v>9504287.3800000008</v>
      </c>
    </row>
    <row r="44" spans="1:10" ht="19.5" customHeight="1" x14ac:dyDescent="0.25">
      <c r="A44" s="79"/>
      <c r="B44" s="75"/>
      <c r="C44" s="30" t="s">
        <v>29</v>
      </c>
      <c r="D44" s="58">
        <v>14274.4</v>
      </c>
      <c r="E44" s="9"/>
      <c r="F44" s="142"/>
      <c r="G44" s="58"/>
      <c r="H44" s="137"/>
      <c r="I44" s="58"/>
      <c r="J44" s="128"/>
    </row>
    <row r="45" spans="1:10" ht="18.75" customHeight="1" x14ac:dyDescent="0.25">
      <c r="A45" s="79" t="s">
        <v>68</v>
      </c>
      <c r="B45" s="75" t="s">
        <v>27</v>
      </c>
      <c r="C45" s="30" t="s">
        <v>17</v>
      </c>
      <c r="D45" s="58">
        <v>2261.1999999999998</v>
      </c>
      <c r="E45" s="24">
        <v>15690.61</v>
      </c>
      <c r="F45" s="141">
        <v>9455401.1999999993</v>
      </c>
      <c r="G45" s="57">
        <v>193.22</v>
      </c>
      <c r="H45" s="136">
        <f>G45*E45</f>
        <v>3031739.6642</v>
      </c>
      <c r="I45" s="57">
        <v>509.58</v>
      </c>
      <c r="J45" s="127">
        <v>6423661.54</v>
      </c>
    </row>
    <row r="46" spans="1:10" ht="21.75" customHeight="1" x14ac:dyDescent="0.25">
      <c r="A46" s="79"/>
      <c r="B46" s="75"/>
      <c r="C46" s="30" t="s">
        <v>29</v>
      </c>
      <c r="D46" s="126">
        <v>28989.56</v>
      </c>
      <c r="E46" s="9"/>
      <c r="F46" s="142"/>
      <c r="G46" s="58"/>
      <c r="H46" s="137"/>
      <c r="I46" s="58"/>
      <c r="J46" s="128"/>
    </row>
    <row r="47" spans="1:10" ht="24" customHeight="1" x14ac:dyDescent="0.25">
      <c r="A47" s="79" t="s">
        <v>30</v>
      </c>
      <c r="B47" s="75" t="s">
        <v>28</v>
      </c>
      <c r="C47" s="30" t="s">
        <v>34</v>
      </c>
      <c r="D47" s="34">
        <v>2204</v>
      </c>
      <c r="E47" s="24"/>
      <c r="F47" s="143">
        <v>1172653.72</v>
      </c>
      <c r="G47" s="53">
        <f>SUM(G49,G51)</f>
        <v>0</v>
      </c>
      <c r="H47" s="100">
        <v>0</v>
      </c>
      <c r="I47" s="53">
        <v>2204</v>
      </c>
      <c r="J47" s="103">
        <v>1172653.72</v>
      </c>
    </row>
    <row r="48" spans="1:10" ht="24" customHeight="1" x14ac:dyDescent="0.25">
      <c r="A48" s="91"/>
      <c r="B48" s="75"/>
      <c r="C48" s="30" t="s">
        <v>17</v>
      </c>
      <c r="D48" s="34">
        <v>123</v>
      </c>
      <c r="E48" s="9"/>
      <c r="F48" s="144"/>
      <c r="G48" s="55">
        <f>SUM(G50,G52)</f>
        <v>0</v>
      </c>
      <c r="H48" s="101"/>
      <c r="I48" s="55">
        <v>123</v>
      </c>
      <c r="J48" s="85"/>
    </row>
    <row r="49" spans="1:11" ht="15.75" x14ac:dyDescent="0.25">
      <c r="A49" s="79" t="s">
        <v>31</v>
      </c>
      <c r="B49" s="75" t="s">
        <v>35</v>
      </c>
      <c r="C49" s="30" t="s">
        <v>34</v>
      </c>
      <c r="D49" s="58">
        <v>2289</v>
      </c>
      <c r="E49" s="31">
        <v>1273.5999999999999</v>
      </c>
      <c r="F49" s="141">
        <v>1155126.82</v>
      </c>
      <c r="G49" s="57">
        <v>0</v>
      </c>
      <c r="H49" s="102">
        <v>0</v>
      </c>
      <c r="I49" s="57">
        <v>2289</v>
      </c>
      <c r="J49" s="84">
        <v>1155126.82</v>
      </c>
    </row>
    <row r="50" spans="1:11" ht="33" customHeight="1" x14ac:dyDescent="0.25">
      <c r="A50" s="91"/>
      <c r="B50" s="75"/>
      <c r="C50" s="30" t="s">
        <v>17</v>
      </c>
      <c r="D50" s="58">
        <v>128</v>
      </c>
      <c r="E50" s="31"/>
      <c r="F50" s="142"/>
      <c r="G50" s="58">
        <v>0</v>
      </c>
      <c r="H50" s="101"/>
      <c r="I50" s="58">
        <v>128</v>
      </c>
      <c r="J50" s="85"/>
    </row>
    <row r="51" spans="1:11" ht="20.25" customHeight="1" x14ac:dyDescent="0.25">
      <c r="A51" s="79" t="s">
        <v>32</v>
      </c>
      <c r="B51" s="75" t="s">
        <v>36</v>
      </c>
      <c r="C51" s="30" t="s">
        <v>34</v>
      </c>
      <c r="D51" s="58">
        <v>111</v>
      </c>
      <c r="E51" s="31">
        <v>277.42</v>
      </c>
      <c r="F51" s="141">
        <v>17526.900000000001</v>
      </c>
      <c r="G51" s="57">
        <v>0</v>
      </c>
      <c r="H51" s="102">
        <v>0</v>
      </c>
      <c r="I51" s="57">
        <v>111</v>
      </c>
      <c r="J51" s="84">
        <v>17526.900000000001</v>
      </c>
    </row>
    <row r="52" spans="1:11" ht="38.25" customHeight="1" x14ac:dyDescent="0.25">
      <c r="A52" s="91"/>
      <c r="B52" s="75"/>
      <c r="C52" s="30" t="s">
        <v>17</v>
      </c>
      <c r="D52" s="58">
        <v>8.1</v>
      </c>
      <c r="E52" s="31"/>
      <c r="F52" s="142"/>
      <c r="G52" s="58">
        <v>0</v>
      </c>
      <c r="H52" s="101"/>
      <c r="I52" s="58">
        <v>8.1</v>
      </c>
      <c r="J52" s="85"/>
    </row>
    <row r="53" spans="1:11" ht="19.5" customHeight="1" x14ac:dyDescent="0.25">
      <c r="A53" s="79" t="s">
        <v>33</v>
      </c>
      <c r="B53" s="75" t="s">
        <v>54</v>
      </c>
      <c r="C53" s="30" t="s">
        <v>34</v>
      </c>
      <c r="D53" s="58">
        <v>8499</v>
      </c>
      <c r="E53" s="31">
        <v>240.2</v>
      </c>
      <c r="F53" s="143">
        <v>929059.31</v>
      </c>
      <c r="G53" s="59">
        <v>0</v>
      </c>
      <c r="H53" s="123">
        <v>0</v>
      </c>
      <c r="I53" s="59">
        <v>8499</v>
      </c>
      <c r="J53" s="124">
        <v>929059.31</v>
      </c>
    </row>
    <row r="54" spans="1:11" ht="21.75" customHeight="1" x14ac:dyDescent="0.25">
      <c r="A54" s="79"/>
      <c r="B54" s="75"/>
      <c r="C54" s="30" t="s">
        <v>17</v>
      </c>
      <c r="D54" s="58">
        <v>158.69999999999999</v>
      </c>
      <c r="E54" s="9"/>
      <c r="F54" s="144"/>
      <c r="G54" s="60">
        <v>0</v>
      </c>
      <c r="H54" s="101"/>
      <c r="I54" s="60">
        <v>158.69999999999999</v>
      </c>
      <c r="J54" s="85"/>
    </row>
    <row r="55" spans="1:11" ht="24.75" customHeight="1" x14ac:dyDescent="0.25">
      <c r="A55" s="38"/>
      <c r="B55" s="7" t="s">
        <v>41</v>
      </c>
      <c r="C55" s="30"/>
      <c r="D55" s="6">
        <v>0</v>
      </c>
      <c r="E55" s="9"/>
      <c r="F55" s="130">
        <f>SUM(F26,F33,F38,F41,F47,F53)</f>
        <v>73781255.199999988</v>
      </c>
      <c r="G55" s="39"/>
      <c r="H55" s="130">
        <f>SUM(H26,H33,H38,H41,H47,H53)</f>
        <v>13159096.033199999</v>
      </c>
      <c r="I55" s="39"/>
      <c r="J55" s="40">
        <f>SUM(J26,J33,J38,J41,J47,J53)</f>
        <v>60622159.173999995</v>
      </c>
    </row>
    <row r="56" spans="1:11" ht="27" customHeight="1" x14ac:dyDescent="0.25">
      <c r="A56" s="86" t="s">
        <v>73</v>
      </c>
      <c r="B56" s="93"/>
      <c r="C56" s="93"/>
      <c r="D56" s="93"/>
      <c r="E56" s="93"/>
      <c r="F56" s="93"/>
      <c r="G56" s="56"/>
      <c r="H56" s="56"/>
      <c r="I56" s="56"/>
      <c r="J56" s="41"/>
    </row>
    <row r="57" spans="1:11" ht="24.75" customHeight="1" x14ac:dyDescent="0.25">
      <c r="A57" s="42" t="s">
        <v>39</v>
      </c>
      <c r="B57" s="49" t="s">
        <v>37</v>
      </c>
      <c r="C57" s="30" t="s">
        <v>17</v>
      </c>
      <c r="D57" s="43">
        <v>1790.5</v>
      </c>
      <c r="E57" s="9"/>
      <c r="F57" s="70">
        <f>F58+F59</f>
        <v>11778286.165000001</v>
      </c>
      <c r="G57" s="39">
        <f>SUM(G58:G59)</f>
        <v>0</v>
      </c>
      <c r="H57" s="39">
        <f>SUM(H58:H59)</f>
        <v>0</v>
      </c>
      <c r="I57" s="39">
        <v>1790.5</v>
      </c>
      <c r="J57" s="69">
        <f>J58+J59</f>
        <v>11778286.165000001</v>
      </c>
    </row>
    <row r="58" spans="1:11" ht="78.75" x14ac:dyDescent="0.25">
      <c r="A58" s="42" t="s">
        <v>55</v>
      </c>
      <c r="B58" s="49" t="s">
        <v>40</v>
      </c>
      <c r="C58" s="30" t="s">
        <v>17</v>
      </c>
      <c r="D58" s="6">
        <v>128</v>
      </c>
      <c r="E58" s="24">
        <v>2849.8</v>
      </c>
      <c r="F58" s="131">
        <v>169534.89</v>
      </c>
      <c r="G58" s="35">
        <v>0</v>
      </c>
      <c r="H58" s="35">
        <v>0</v>
      </c>
      <c r="I58" s="35">
        <v>128</v>
      </c>
      <c r="J58" s="67">
        <v>169534.89</v>
      </c>
    </row>
    <row r="59" spans="1:11" ht="31.5" x14ac:dyDescent="0.25">
      <c r="A59" s="42" t="s">
        <v>56</v>
      </c>
      <c r="B59" s="49" t="s">
        <v>38</v>
      </c>
      <c r="C59" s="30" t="s">
        <v>17</v>
      </c>
      <c r="D59" s="6">
        <v>4614.8500000000004</v>
      </c>
      <c r="E59" s="24">
        <v>7284.92</v>
      </c>
      <c r="F59" s="132">
        <v>11608751.275</v>
      </c>
      <c r="G59" s="35">
        <v>0</v>
      </c>
      <c r="H59" s="35">
        <v>0</v>
      </c>
      <c r="I59" s="35">
        <v>4614.8500000000004</v>
      </c>
      <c r="J59" s="133">
        <v>11608751.275</v>
      </c>
      <c r="K59" t="s">
        <v>84</v>
      </c>
    </row>
    <row r="60" spans="1:11" ht="15.75" x14ac:dyDescent="0.25">
      <c r="A60" s="44"/>
      <c r="B60" s="7" t="s">
        <v>41</v>
      </c>
      <c r="C60" s="6"/>
      <c r="D60" s="6"/>
      <c r="E60" s="9"/>
      <c r="F60" s="130">
        <f>SUM(F58:F59)</f>
        <v>11778286.165000001</v>
      </c>
      <c r="G60" s="39"/>
      <c r="H60" s="39">
        <f>SUM(H58:H59)</f>
        <v>0</v>
      </c>
      <c r="I60" s="39"/>
      <c r="J60" s="129">
        <f>SUM(J58:J59)</f>
        <v>11778286.165000001</v>
      </c>
    </row>
    <row r="61" spans="1:11" s="12" customFormat="1" ht="51" customHeight="1" x14ac:dyDescent="0.3">
      <c r="A61" s="94"/>
      <c r="B61" s="95"/>
      <c r="C61" s="95"/>
      <c r="D61" s="95"/>
      <c r="E61" s="96"/>
      <c r="F61" s="45">
        <f>SUM(F16,F24,F55,F60)</f>
        <v>111407312.91499999</v>
      </c>
      <c r="G61" s="45"/>
      <c r="H61" s="139">
        <f>SUM(H16,H24,H55,H60)</f>
        <v>15838283.907199999</v>
      </c>
      <c r="I61" s="45"/>
      <c r="J61" s="46">
        <f>SUM(J16,J24,J55,J60)</f>
        <v>95569029.015000001</v>
      </c>
    </row>
    <row r="62" spans="1:11" s="12" customFormat="1" ht="51" customHeight="1" x14ac:dyDescent="0.3">
      <c r="A62" s="97"/>
      <c r="B62" s="98"/>
      <c r="C62" s="98"/>
      <c r="D62" s="98"/>
      <c r="E62" s="99"/>
      <c r="F62" s="47"/>
      <c r="G62" s="47"/>
      <c r="H62" s="47"/>
      <c r="I62" s="47"/>
      <c r="J62" s="48"/>
    </row>
    <row r="64" spans="1:11" ht="37.5" customHeight="1" x14ac:dyDescent="0.25">
      <c r="A64" s="92"/>
      <c r="B64" s="92"/>
      <c r="C64" s="92"/>
      <c r="D64" s="92"/>
      <c r="E64" s="61"/>
      <c r="F64" s="62"/>
    </row>
    <row r="65" spans="1:6" ht="54" customHeight="1" x14ac:dyDescent="0.25">
      <c r="A65" s="92"/>
      <c r="B65" s="92"/>
      <c r="C65" s="92"/>
      <c r="D65" s="92"/>
      <c r="E65" s="61"/>
      <c r="F65" s="62"/>
    </row>
    <row r="66" spans="1:6" ht="30" customHeight="1" x14ac:dyDescent="0.25">
      <c r="A66" s="92"/>
      <c r="B66" s="92"/>
      <c r="C66" s="92"/>
      <c r="D66" s="92"/>
      <c r="E66" s="63"/>
      <c r="F66" s="62"/>
    </row>
    <row r="67" spans="1:6" ht="28.5" customHeight="1" x14ac:dyDescent="0.2"/>
    <row r="69" spans="1:6" ht="15.75" x14ac:dyDescent="0.25">
      <c r="D69" s="10"/>
      <c r="E69" s="11"/>
    </row>
    <row r="70" spans="1:6" ht="15.75" x14ac:dyDescent="0.25">
      <c r="D70" s="10"/>
      <c r="E70" s="11"/>
    </row>
    <row r="73" spans="1:6" ht="15.75" x14ac:dyDescent="0.25">
      <c r="B73" s="13"/>
    </row>
    <row r="74" spans="1:6" ht="15.75" x14ac:dyDescent="0.25">
      <c r="B74" s="13"/>
    </row>
  </sheetData>
  <mergeCells count="76">
    <mergeCell ref="H3:J3"/>
    <mergeCell ref="H51:H52"/>
    <mergeCell ref="H53:H54"/>
    <mergeCell ref="J41:J42"/>
    <mergeCell ref="J43:J44"/>
    <mergeCell ref="J45:J46"/>
    <mergeCell ref="J47:J48"/>
    <mergeCell ref="J49:J50"/>
    <mergeCell ref="J53:J54"/>
    <mergeCell ref="J51:J52"/>
    <mergeCell ref="H41:H42"/>
    <mergeCell ref="H43:H44"/>
    <mergeCell ref="H45:H46"/>
    <mergeCell ref="H47:H48"/>
    <mergeCell ref="H49:H50"/>
    <mergeCell ref="G4:H5"/>
    <mergeCell ref="A1:F3"/>
    <mergeCell ref="A4:A7"/>
    <mergeCell ref="B4:B7"/>
    <mergeCell ref="C4:C7"/>
    <mergeCell ref="D4:D7"/>
    <mergeCell ref="E4:E7"/>
    <mergeCell ref="I4:J5"/>
    <mergeCell ref="G6:G7"/>
    <mergeCell ref="H6:H7"/>
    <mergeCell ref="I6:I7"/>
    <mergeCell ref="J6:J7"/>
    <mergeCell ref="H18:H19"/>
    <mergeCell ref="H20:H21"/>
    <mergeCell ref="H22:H23"/>
    <mergeCell ref="J18:J19"/>
    <mergeCell ref="J20:J21"/>
    <mergeCell ref="J22:J23"/>
    <mergeCell ref="F49:F50"/>
    <mergeCell ref="F43:F44"/>
    <mergeCell ref="F45:F46"/>
    <mergeCell ref="A49:A50"/>
    <mergeCell ref="B47:B48"/>
    <mergeCell ref="B49:B50"/>
    <mergeCell ref="B45:B46"/>
    <mergeCell ref="A47:A48"/>
    <mergeCell ref="F47:F48"/>
    <mergeCell ref="A45:A46"/>
    <mergeCell ref="B43:B44"/>
    <mergeCell ref="A27:A29"/>
    <mergeCell ref="F41:F42"/>
    <mergeCell ref="B41:B42"/>
    <mergeCell ref="A41:A42"/>
    <mergeCell ref="A66:D66"/>
    <mergeCell ref="A64:D64"/>
    <mergeCell ref="A65:D65"/>
    <mergeCell ref="A56:F56"/>
    <mergeCell ref="F51:F52"/>
    <mergeCell ref="F53:F54"/>
    <mergeCell ref="B51:B52"/>
    <mergeCell ref="A51:A52"/>
    <mergeCell ref="A61:E61"/>
    <mergeCell ref="B53:B54"/>
    <mergeCell ref="A53:A54"/>
    <mergeCell ref="A62:E62"/>
    <mergeCell ref="A8:F8"/>
    <mergeCell ref="B20:B21"/>
    <mergeCell ref="B22:B23"/>
    <mergeCell ref="F4:F7"/>
    <mergeCell ref="A43:A44"/>
    <mergeCell ref="A17:F17"/>
    <mergeCell ref="A22:A23"/>
    <mergeCell ref="B18:B19"/>
    <mergeCell ref="F18:F19"/>
    <mergeCell ref="F20:F21"/>
    <mergeCell ref="F22:F23"/>
    <mergeCell ref="A18:A19"/>
    <mergeCell ref="A20:A21"/>
    <mergeCell ref="A25:F25"/>
    <mergeCell ref="A30:A32"/>
    <mergeCell ref="A34:A3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2017-11-21T11:53:06Z</cp:lastPrinted>
  <dcterms:created xsi:type="dcterms:W3CDTF">2015-07-08T11:19:19Z</dcterms:created>
  <dcterms:modified xsi:type="dcterms:W3CDTF">2017-12-22T10:26:52Z</dcterms:modified>
</cp:coreProperties>
</file>