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200" windowWidth="18510" windowHeight="748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45" i="1" l="1"/>
  <c r="J65" i="1" l="1"/>
  <c r="F39" i="1" l="1"/>
  <c r="AG19" i="1"/>
  <c r="AG18" i="1"/>
  <c r="J45" i="1"/>
  <c r="J51" i="1"/>
  <c r="J49" i="1"/>
  <c r="J53" i="1"/>
  <c r="J43" i="1"/>
  <c r="I42" i="1"/>
  <c r="I41" i="1"/>
  <c r="H43" i="1"/>
  <c r="G42" i="1"/>
  <c r="G41" i="1"/>
  <c r="J40" i="1"/>
  <c r="J39" i="1"/>
  <c r="J37" i="1"/>
  <c r="J36" i="1"/>
  <c r="J35" i="1"/>
  <c r="I34" i="1"/>
  <c r="I33" i="1" s="1"/>
  <c r="J34" i="1" l="1"/>
  <c r="J30" i="1"/>
  <c r="J26" i="1" s="1"/>
  <c r="J32" i="1"/>
  <c r="J31" i="1"/>
  <c r="J47" i="1"/>
  <c r="H47" i="1"/>
  <c r="J41" i="1"/>
  <c r="H41" i="1"/>
  <c r="J38" i="1"/>
  <c r="H38" i="1"/>
  <c r="J33" i="1"/>
  <c r="J55" i="1" s="1"/>
  <c r="H33" i="1"/>
  <c r="H26" i="1"/>
  <c r="J27" i="1"/>
  <c r="J28" i="1"/>
  <c r="J29" i="1"/>
  <c r="H27" i="1"/>
  <c r="H29" i="1"/>
  <c r="H28" i="1"/>
  <c r="F47" i="1"/>
  <c r="F49" i="1"/>
  <c r="F51" i="1"/>
  <c r="F41" i="1"/>
  <c r="F45" i="1"/>
  <c r="F43" i="1"/>
  <c r="F33" i="1"/>
  <c r="F37" i="1"/>
  <c r="F34" i="1"/>
  <c r="F36" i="1"/>
  <c r="F35" i="1"/>
  <c r="F26" i="1"/>
  <c r="F30" i="1"/>
  <c r="F32" i="1"/>
  <c r="F31" i="1"/>
  <c r="F27" i="1"/>
  <c r="F29" i="1"/>
  <c r="F28" i="1"/>
  <c r="J60" i="1"/>
  <c r="F60" i="1"/>
  <c r="J57" i="1"/>
  <c r="J59" i="1"/>
  <c r="J58" i="1"/>
  <c r="I59" i="1"/>
  <c r="I58" i="1"/>
  <c r="I57" i="1"/>
  <c r="F57" i="1"/>
  <c r="F59" i="1"/>
  <c r="F58" i="1"/>
  <c r="I23" i="1"/>
  <c r="I22" i="1"/>
  <c r="I21" i="1"/>
  <c r="I20" i="1"/>
  <c r="I19" i="1"/>
  <c r="I18" i="1"/>
  <c r="D19" i="1"/>
  <c r="D18" i="1"/>
  <c r="D23" i="1"/>
  <c r="D22" i="1"/>
  <c r="J22" i="1" s="1"/>
  <c r="D21" i="1"/>
  <c r="D20" i="1"/>
  <c r="F20" i="1" s="1"/>
  <c r="F22" i="1"/>
  <c r="J16" i="1"/>
  <c r="H16" i="1"/>
  <c r="F16" i="1"/>
  <c r="F24" i="1" l="1"/>
  <c r="J20" i="1"/>
  <c r="J24" i="1" s="1"/>
  <c r="J61" i="1" s="1"/>
  <c r="J18" i="1"/>
  <c r="F18" i="1"/>
  <c r="J15" i="1"/>
  <c r="J14" i="1"/>
  <c r="J13" i="1"/>
  <c r="J12" i="1"/>
  <c r="J11" i="1"/>
  <c r="J10" i="1"/>
  <c r="J9" i="1"/>
  <c r="H15" i="1"/>
  <c r="H14" i="1"/>
  <c r="H13" i="1"/>
  <c r="H12" i="1"/>
  <c r="H11" i="1"/>
  <c r="H10" i="1"/>
  <c r="H9" i="1"/>
  <c r="F15" i="1"/>
  <c r="F14" i="1"/>
  <c r="F13" i="1"/>
  <c r="F12" i="1"/>
  <c r="F11" i="1"/>
  <c r="F10" i="1"/>
  <c r="F9" i="1"/>
  <c r="D59" i="1" l="1"/>
  <c r="D58" i="1"/>
  <c r="D57" i="1"/>
  <c r="D54" i="1"/>
  <c r="D53" i="1"/>
  <c r="F53" i="1" s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F40" i="1" s="1"/>
  <c r="F38" i="1" s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15" i="1"/>
  <c r="D14" i="1"/>
  <c r="D13" i="1"/>
  <c r="D12" i="1"/>
  <c r="D11" i="1"/>
  <c r="D10" i="1"/>
  <c r="D9" i="1"/>
  <c r="H53" i="1" l="1"/>
  <c r="H55" i="1" s="1"/>
  <c r="H61" i="1" s="1"/>
  <c r="F55" i="1"/>
  <c r="F61" i="1" s="1"/>
</calcChain>
</file>

<file path=xl/comments1.xml><?xml version="1.0" encoding="utf-8"?>
<comments xmlns="http://schemas.openxmlformats.org/spreadsheetml/2006/main">
  <authors>
    <author>user</author>
  </authors>
  <commentList>
    <comment ref="L4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184,8 га/1655,2 кбм за счет субвенций федерального бюджета</t>
        </r>
      </text>
    </comment>
    <comment ref="L4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93,7 га/562,2 кбм за счет субвенций федерального бюджета</t>
        </r>
      </text>
    </comment>
    <comment ref="L4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91,1 га/1093 кбм за счет субвенций федерального бюджета</t>
        </r>
      </text>
    </comment>
  </commentList>
</comments>
</file>

<file path=xl/sharedStrings.xml><?xml version="1.0" encoding="utf-8"?>
<sst xmlns="http://schemas.openxmlformats.org/spreadsheetml/2006/main" count="165" uniqueCount="113">
  <si>
    <t>Наименование работы (услуги)</t>
  </si>
  <si>
    <t>Ед. изм.</t>
  </si>
  <si>
    <t>Устройство противопожарных минерализованных полос</t>
  </si>
  <si>
    <t>1.1.</t>
  </si>
  <si>
    <t>км</t>
  </si>
  <si>
    <t>1.2.</t>
  </si>
  <si>
    <t>1.3.</t>
  </si>
  <si>
    <t>шт</t>
  </si>
  <si>
    <t>Эксплуатация лесных дорог предназначенных для охраны лесов от пожаров</t>
  </si>
  <si>
    <t>1.4.</t>
  </si>
  <si>
    <t>1.5.</t>
  </si>
  <si>
    <t>1.6.</t>
  </si>
  <si>
    <t>1.7.</t>
  </si>
  <si>
    <t>Лесовосстановление, всего</t>
  </si>
  <si>
    <t>Уход за лесными культурами</t>
  </si>
  <si>
    <t>ручная оправка растений от завала травой и почвой, заноса песком, размыва и выдувания почвы, выжимания морозом</t>
  </si>
  <si>
    <t>га</t>
  </si>
  <si>
    <t>Естественное лесовосстановление (содействие лесовосстановлению), в том числе:</t>
  </si>
  <si>
    <t>минерализация почвы</t>
  </si>
  <si>
    <t>3.2.</t>
  </si>
  <si>
    <t>уничтожение или предупреждение появления травянистой и нежелательной растительности</t>
  </si>
  <si>
    <t>3.3.</t>
  </si>
  <si>
    <t>3.3.2.</t>
  </si>
  <si>
    <t>3.4.</t>
  </si>
  <si>
    <t>Уход за молодняками, в том числе:</t>
  </si>
  <si>
    <t>Осветление</t>
  </si>
  <si>
    <t>Прочистка</t>
  </si>
  <si>
    <t>Уход за лесом (прореживание), в том числе:</t>
  </si>
  <si>
    <t>кбм</t>
  </si>
  <si>
    <t>3.5.</t>
  </si>
  <si>
    <t>3.5.1.</t>
  </si>
  <si>
    <t>3.5.2.</t>
  </si>
  <si>
    <t>3.6.</t>
  </si>
  <si>
    <t>1 м3</t>
  </si>
  <si>
    <t>Уход за лесом (прореживание) с заготовкой неликвидной древесины</t>
  </si>
  <si>
    <t>Уход за лесом (прореживание) с заготовкой ликвидной древесины</t>
  </si>
  <si>
    <t>Отвод и таксация лесосек, всего</t>
  </si>
  <si>
    <t>Отвод лесосек под рубки ухода в молодняках</t>
  </si>
  <si>
    <t>4.1.</t>
  </si>
  <si>
    <t>Отвод лесосек под выборочные рубки (прореживание, проходные, выборочные санитарные рубки, рубки переформирования и обновления)</t>
  </si>
  <si>
    <t>Эксплуатация шлагбаумов, преград обеспечивающих ограничение пребывания граждан в лесах в целях обеспечения пожарной безопасности</t>
  </si>
  <si>
    <t>3.3.1.</t>
  </si>
  <si>
    <t>Частичная обработка почвы под лесные культуры 2017 года</t>
  </si>
  <si>
    <t>Прочистка противопожарных минерализованных полос и их обновление</t>
  </si>
  <si>
    <t>Установка шлагбаумов, устройство преград, обеспечивающих ограничение пребывания граждан в лесах в целях обеспечения пожарной безопасности</t>
  </si>
  <si>
    <t>Установка и размещение стендов и других знаков и указателей, содержащих информацию о мерах пожарной безопасности в лесах</t>
  </si>
  <si>
    <t>Проведение агротехнических уходов за лесными культурами (в переводе на однократный) ручным способом, в том числе:</t>
  </si>
  <si>
    <t>Дополнение лесных культур путем посадки сеянцев</t>
  </si>
  <si>
    <t>Частичная обработка почвы под лесные культуры, в том числе:</t>
  </si>
  <si>
    <t>№ пп</t>
  </si>
  <si>
    <t>Искусственное лесовосстановление путем посадки сеянцев с предварительной обработкой почвы, в том числе:</t>
  </si>
  <si>
    <t>Уход за лесом (проходная рубка)</t>
  </si>
  <si>
    <t>4.1.1.</t>
  </si>
  <si>
    <t>4.1.2.</t>
  </si>
  <si>
    <t>2.2.</t>
  </si>
  <si>
    <t>2.2.1.</t>
  </si>
  <si>
    <t>2.2.2.</t>
  </si>
  <si>
    <t>Проведение санитарно - оздоровительных мероприятий, в том числе:</t>
  </si>
  <si>
    <t>Сплошная санитарная рубка</t>
  </si>
  <si>
    <t>Выборочная санитарная рубка</t>
  </si>
  <si>
    <t>3.1.2.</t>
  </si>
  <si>
    <t>3.1</t>
  </si>
  <si>
    <t>3.1.1.</t>
  </si>
  <si>
    <t>3.2.1.</t>
  </si>
  <si>
    <t>3.2.2.</t>
  </si>
  <si>
    <t>3.4.1.</t>
  </si>
  <si>
    <t>3.4.2.</t>
  </si>
  <si>
    <t>Раздел I. "Охрана лесов от пожаров"</t>
  </si>
  <si>
    <t>Раздел III. "Воспроизводство лесов и уход за лесом"</t>
  </si>
  <si>
    <t>Раздел II. "Защита лесов"</t>
  </si>
  <si>
    <t>Раздел IV. "Отвод и таксация лесосек"</t>
  </si>
  <si>
    <t>Всего объем работ по госзаданию</t>
  </si>
  <si>
    <t>Искусственное лесовосстановление путем посадки сеянцев с предварительной обработкой почвы весной 2017 года</t>
  </si>
  <si>
    <t>Искусственное лесовосстановление путем посадки сеянцев с предварительной обработкой почвы осенью 2016 года</t>
  </si>
  <si>
    <t>Частичная обработка почвы под лесные культуры 2018 года</t>
  </si>
  <si>
    <t>Разрубка квартальных просек</t>
  </si>
  <si>
    <t>сохранение подроста</t>
  </si>
  <si>
    <t xml:space="preserve">Ржевский отдел </t>
  </si>
  <si>
    <t xml:space="preserve">Оленинский отдел </t>
  </si>
  <si>
    <t xml:space="preserve">Зубцовский отдел </t>
  </si>
  <si>
    <t xml:space="preserve">Старицкий отдел  </t>
  </si>
  <si>
    <t xml:space="preserve">Краснохолмский отдел </t>
  </si>
  <si>
    <t xml:space="preserve">Молоковский отдел </t>
  </si>
  <si>
    <t xml:space="preserve">Сандовский отдел </t>
  </si>
  <si>
    <t xml:space="preserve">Весьегонский отдел </t>
  </si>
  <si>
    <t xml:space="preserve">Осташковский отдел </t>
  </si>
  <si>
    <t xml:space="preserve">Пеновский отдел </t>
  </si>
  <si>
    <t xml:space="preserve">Селижаровский отдел </t>
  </si>
  <si>
    <t xml:space="preserve">Тверской отдел </t>
  </si>
  <si>
    <t xml:space="preserve">Конаковский отдел </t>
  </si>
  <si>
    <t xml:space="preserve">Вышневолоцкий отдел </t>
  </si>
  <si>
    <t xml:space="preserve">Лихославльский отдел </t>
  </si>
  <si>
    <t xml:space="preserve">Максатихинский отдел </t>
  </si>
  <si>
    <t xml:space="preserve">Бежецкий отдел </t>
  </si>
  <si>
    <t xml:space="preserve">Рамешковский отдел </t>
  </si>
  <si>
    <t xml:space="preserve">Торопецкий отдел </t>
  </si>
  <si>
    <t xml:space="preserve">Андреапольский отдел </t>
  </si>
  <si>
    <t xml:space="preserve">Калязинский отдел </t>
  </si>
  <si>
    <t xml:space="preserve">Кимрский отдел </t>
  </si>
  <si>
    <t xml:space="preserve">Кашинский отдел </t>
  </si>
  <si>
    <t xml:space="preserve">Западнодвинский отдел </t>
  </si>
  <si>
    <t xml:space="preserve">Бельский отдел </t>
  </si>
  <si>
    <t xml:space="preserve">Жарковский отдел </t>
  </si>
  <si>
    <t xml:space="preserve">Нелидовский отдел </t>
  </si>
  <si>
    <t>За счет субвенций федерального бюджета</t>
  </si>
  <si>
    <t>Норматив затрат на единицу объема, руб.</t>
  </si>
  <si>
    <t>Общий объем затрат, руб.</t>
  </si>
  <si>
    <t>Объем работ</t>
  </si>
  <si>
    <t>Сумма затрат, руб.</t>
  </si>
  <si>
    <t>ИТОГО по разделу</t>
  </si>
  <si>
    <t>ВСЕГО по государственному заданию</t>
  </si>
  <si>
    <t>За счет продажи древесины</t>
  </si>
  <si>
    <t>Объем работ и сумма затрат на выполнение основных лесохозяйственных работ в 2017 году в соответствии с доведенным государственным заданием (декабрь)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</si>
</sst>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0" x14ac:knownFonts="1">
    <font>
      <sz val="9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5">
    <xf numFmtId="0" fontId="0" fillId="0" borderId="0" xfId="0"/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center" vertical="center" wrapText="1"/>
    </xf>
    <xf numFmtId="0" fontId="13" fillId="0" borderId="0" xfId="0" applyFont="1" applyAlignment="1"/>
    <xf numFmtId="0" fontId="13" fillId="0" borderId="0" xfId="0" applyFont="1"/>
    <xf numFmtId="0" fontId="14" fillId="0" borderId="0" xfId="0" applyFont="1"/>
    <xf numFmtId="0" fontId="13" fillId="0" borderId="0" xfId="0" applyFont="1" applyBorder="1"/>
    <xf numFmtId="0" fontId="13" fillId="2" borderId="0" xfId="0" applyFont="1" applyFill="1" applyBorder="1"/>
    <xf numFmtId="0" fontId="13" fillId="2" borderId="0" xfId="0" applyFont="1" applyFill="1"/>
    <xf numFmtId="0" fontId="15" fillId="0" borderId="0" xfId="0" applyFont="1"/>
    <xf numFmtId="2" fontId="13" fillId="0" borderId="0" xfId="0" applyNumberFormat="1" applyFont="1"/>
    <xf numFmtId="0" fontId="16" fillId="0" borderId="0" xfId="0" applyFont="1"/>
    <xf numFmtId="165" fontId="13" fillId="0" borderId="0" xfId="0" applyNumberFormat="1" applyFont="1"/>
    <xf numFmtId="165" fontId="5" fillId="0" borderId="0" xfId="0" applyNumberFormat="1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2" borderId="0" xfId="0" applyFont="1" applyFill="1"/>
    <xf numFmtId="0" fontId="14" fillId="2" borderId="0" xfId="0" applyFont="1" applyFill="1"/>
    <xf numFmtId="0" fontId="3" fillId="2" borderId="0" xfId="0" applyFont="1" applyFill="1"/>
    <xf numFmtId="0" fontId="17" fillId="2" borderId="0" xfId="0" applyFont="1" applyFill="1"/>
    <xf numFmtId="0" fontId="4" fillId="0" borderId="0" xfId="0" applyFont="1"/>
    <xf numFmtId="0" fontId="18" fillId="0" borderId="0" xfId="0" applyFont="1"/>
    <xf numFmtId="0" fontId="4" fillId="2" borderId="0" xfId="0" applyFont="1" applyFill="1"/>
    <xf numFmtId="0" fontId="8" fillId="24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14" fillId="0" borderId="0" xfId="0" applyFont="1" applyBorder="1"/>
    <xf numFmtId="0" fontId="5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21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8" fillId="18" borderId="1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9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23" borderId="1" xfId="0" applyFont="1" applyFill="1" applyBorder="1" applyAlignment="1">
      <alignment horizontal="center" vertical="center" wrapText="1"/>
    </xf>
    <xf numFmtId="0" fontId="8" fillId="15" borderId="1" xfId="0" applyFont="1" applyFill="1" applyBorder="1" applyAlignment="1">
      <alignment horizontal="center" vertical="center" wrapText="1"/>
    </xf>
    <xf numFmtId="0" fontId="8" fillId="14" borderId="1" xfId="0" applyFont="1" applyFill="1" applyBorder="1" applyAlignment="1">
      <alignment horizontal="center" vertical="center" wrapText="1"/>
    </xf>
    <xf numFmtId="0" fontId="8" fillId="17" borderId="1" xfId="0" applyFont="1" applyFill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center" vertical="center" wrapText="1"/>
    </xf>
    <xf numFmtId="0" fontId="8" fillId="20" borderId="1" xfId="0" applyFont="1" applyFill="1" applyBorder="1" applyAlignment="1">
      <alignment horizontal="center" vertical="center" wrapText="1"/>
    </xf>
    <xf numFmtId="0" fontId="8" fillId="22" borderId="1" xfId="0" applyFont="1" applyFill="1" applyBorder="1" applyAlignment="1">
      <alignment horizontal="center" vertical="center" wrapText="1"/>
    </xf>
    <xf numFmtId="0" fontId="8" fillId="16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5" fillId="20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21" borderId="6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8" borderId="6" xfId="0" applyFont="1" applyFill="1" applyBorder="1" applyAlignment="1">
      <alignment horizontal="center" vertical="center" wrapText="1"/>
    </xf>
    <xf numFmtId="0" fontId="8" fillId="18" borderId="6" xfId="0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horizontal="center" vertical="center" wrapText="1"/>
    </xf>
    <xf numFmtId="0" fontId="8" fillId="13" borderId="6" xfId="0" applyFon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8" fillId="10" borderId="6" xfId="0" applyFont="1" applyFill="1" applyBorder="1" applyAlignment="1">
      <alignment horizontal="center" vertical="center" wrapText="1"/>
    </xf>
    <xf numFmtId="0" fontId="8" fillId="19" borderId="6" xfId="0" applyFont="1" applyFill="1" applyBorder="1" applyAlignment="1">
      <alignment horizontal="center" vertical="center" wrapText="1"/>
    </xf>
    <xf numFmtId="0" fontId="8" fillId="12" borderId="6" xfId="0" applyFont="1" applyFill="1" applyBorder="1" applyAlignment="1">
      <alignment horizontal="center" vertical="center" wrapText="1"/>
    </xf>
    <xf numFmtId="0" fontId="8" fillId="23" borderId="6" xfId="0" applyFont="1" applyFill="1" applyBorder="1" applyAlignment="1">
      <alignment horizontal="center" vertical="center" wrapText="1"/>
    </xf>
    <xf numFmtId="0" fontId="8" fillId="15" borderId="6" xfId="0" applyFont="1" applyFill="1" applyBorder="1" applyAlignment="1">
      <alignment horizontal="center" vertical="center" wrapText="1"/>
    </xf>
    <xf numFmtId="0" fontId="8" fillId="14" borderId="6" xfId="0" applyFont="1" applyFill="1" applyBorder="1" applyAlignment="1">
      <alignment horizontal="center" vertical="center" wrapText="1"/>
    </xf>
    <xf numFmtId="0" fontId="8" fillId="17" borderId="6" xfId="0" applyFont="1" applyFill="1" applyBorder="1" applyAlignment="1">
      <alignment horizontal="center" vertical="center" wrapText="1"/>
    </xf>
    <xf numFmtId="0" fontId="8" fillId="11" borderId="6" xfId="0" applyFont="1" applyFill="1" applyBorder="1" applyAlignment="1">
      <alignment horizontal="center" vertical="center" wrapText="1"/>
    </xf>
    <xf numFmtId="0" fontId="8" fillId="20" borderId="6" xfId="0" applyFont="1" applyFill="1" applyBorder="1" applyAlignment="1">
      <alignment horizontal="center" vertical="center" wrapText="1"/>
    </xf>
    <xf numFmtId="0" fontId="8" fillId="22" borderId="6" xfId="0" applyFont="1" applyFill="1" applyBorder="1" applyAlignment="1">
      <alignment horizontal="center" vertical="center" wrapText="1"/>
    </xf>
    <xf numFmtId="0" fontId="8" fillId="16" borderId="6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21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18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19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0" fontId="3" fillId="23" borderId="1" xfId="0" applyFon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horizontal="center" vertical="center" wrapText="1"/>
    </xf>
    <xf numFmtId="0" fontId="3" fillId="17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3" fillId="20" borderId="1" xfId="0" applyFont="1" applyFill="1" applyBorder="1" applyAlignment="1">
      <alignment horizontal="center" vertical="center" wrapText="1"/>
    </xf>
    <xf numFmtId="0" fontId="3" fillId="22" borderId="1" xfId="0" applyFont="1" applyFill="1" applyBorder="1" applyAlignment="1">
      <alignment horizontal="center" vertical="center" wrapText="1"/>
    </xf>
    <xf numFmtId="0" fontId="3" fillId="16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1" fontId="8" fillId="5" borderId="6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14" borderId="3" xfId="0" applyFont="1" applyFill="1" applyBorder="1" applyAlignment="1">
      <alignment horizontal="center" vertical="center" textRotation="90" wrapText="1"/>
    </xf>
    <xf numFmtId="0" fontId="5" fillId="0" borderId="7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3" fillId="13" borderId="3" xfId="0" applyFont="1" applyFill="1" applyBorder="1" applyAlignment="1">
      <alignment horizontal="center" vertical="center" textRotation="90" wrapText="1"/>
    </xf>
    <xf numFmtId="0" fontId="3" fillId="21" borderId="3" xfId="0" applyFont="1" applyFill="1" applyBorder="1" applyAlignment="1">
      <alignment horizontal="center" vertical="center" textRotation="90" wrapText="1"/>
    </xf>
    <xf numFmtId="0" fontId="3" fillId="15" borderId="3" xfId="0" applyFont="1" applyFill="1" applyBorder="1" applyAlignment="1">
      <alignment horizontal="center" vertical="center" textRotation="90" wrapText="1"/>
    </xf>
    <xf numFmtId="0" fontId="3" fillId="19" borderId="3" xfId="0" applyFont="1" applyFill="1" applyBorder="1" applyAlignment="1">
      <alignment horizontal="center" vertical="center" textRotation="90" wrapText="1"/>
    </xf>
    <xf numFmtId="0" fontId="3" fillId="18" borderId="3" xfId="0" applyFont="1" applyFill="1" applyBorder="1" applyAlignment="1">
      <alignment horizontal="center" vertical="center" textRotation="90" wrapText="1"/>
    </xf>
    <xf numFmtId="0" fontId="3" fillId="10" borderId="3" xfId="0" applyFont="1" applyFill="1" applyBorder="1" applyAlignment="1">
      <alignment horizontal="center" vertical="center" textRotation="90" wrapText="1"/>
    </xf>
    <xf numFmtId="0" fontId="3" fillId="17" borderId="3" xfId="0" applyFont="1" applyFill="1" applyBorder="1" applyAlignment="1">
      <alignment horizontal="center" vertical="center" textRotation="90" wrapText="1"/>
    </xf>
    <xf numFmtId="0" fontId="3" fillId="6" borderId="3" xfId="0" applyFont="1" applyFill="1" applyBorder="1" applyAlignment="1">
      <alignment horizontal="center" vertical="center" textRotation="90" wrapText="1"/>
    </xf>
    <xf numFmtId="0" fontId="3" fillId="9" borderId="3" xfId="0" applyFont="1" applyFill="1" applyBorder="1" applyAlignment="1">
      <alignment horizontal="center" vertical="center" textRotation="90" wrapText="1"/>
    </xf>
    <xf numFmtId="0" fontId="3" fillId="11" borderId="3" xfId="0" applyFont="1" applyFill="1" applyBorder="1" applyAlignment="1">
      <alignment horizontal="center" vertical="center" textRotation="90" wrapText="1"/>
    </xf>
    <xf numFmtId="0" fontId="3" fillId="23" borderId="3" xfId="0" applyFont="1" applyFill="1" applyBorder="1" applyAlignment="1">
      <alignment horizontal="center" vertical="center" textRotation="90" wrapText="1"/>
    </xf>
    <xf numFmtId="0" fontId="3" fillId="20" borderId="3" xfId="0" applyFont="1" applyFill="1" applyBorder="1" applyAlignment="1">
      <alignment horizontal="center" vertical="center" textRotation="90" wrapText="1"/>
    </xf>
    <xf numFmtId="0" fontId="3" fillId="4" borderId="3" xfId="0" applyFont="1" applyFill="1" applyBorder="1" applyAlignment="1">
      <alignment horizontal="center" vertical="center" textRotation="90" wrapText="1"/>
    </xf>
    <xf numFmtId="0" fontId="3" fillId="22" borderId="3" xfId="0" applyFont="1" applyFill="1" applyBorder="1" applyAlignment="1">
      <alignment horizontal="center" vertical="center" textRotation="90" wrapText="1"/>
    </xf>
    <xf numFmtId="0" fontId="3" fillId="16" borderId="3" xfId="0" applyFont="1" applyFill="1" applyBorder="1" applyAlignment="1">
      <alignment horizontal="center" vertical="center" textRotation="90" wrapText="1"/>
    </xf>
    <xf numFmtId="0" fontId="3" fillId="7" borderId="3" xfId="0" applyFont="1" applyFill="1" applyBorder="1" applyAlignment="1">
      <alignment horizontal="center" vertical="center" textRotation="90" wrapText="1"/>
    </xf>
    <xf numFmtId="0" fontId="3" fillId="12" borderId="3" xfId="0" applyFont="1" applyFill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textRotation="90" wrapText="1"/>
    </xf>
    <xf numFmtId="2" fontId="5" fillId="0" borderId="7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C65"/>
  <sheetViews>
    <sheetView tabSelected="1" topLeftCell="A46" zoomScale="73" zoomScaleNormal="73" workbookViewId="0">
      <selection activeCell="G74" sqref="G74"/>
    </sheetView>
  </sheetViews>
  <sheetFormatPr defaultRowHeight="12" x14ac:dyDescent="0.2"/>
  <cols>
    <col min="1" max="1" width="10.83203125" style="5" customWidth="1"/>
    <col min="2" max="2" width="51.1640625" style="10" customWidth="1"/>
    <col min="3" max="3" width="23.6640625" style="5" customWidth="1"/>
    <col min="4" max="4" width="33.6640625" style="5" customWidth="1"/>
    <col min="5" max="5" width="25" style="13" customWidth="1"/>
    <col min="6" max="6" width="25" style="11" customWidth="1"/>
    <col min="7" max="7" width="25" style="13" customWidth="1"/>
    <col min="8" max="8" width="25" style="11" customWidth="1"/>
    <col min="9" max="9" width="25" style="13" customWidth="1"/>
    <col min="10" max="10" width="29.1640625" style="11" customWidth="1"/>
    <col min="11" max="11" width="10.5" style="5" customWidth="1"/>
    <col min="12" max="12" width="9.5" style="5" bestFit="1" customWidth="1"/>
    <col min="13" max="13" width="9.5" style="6" bestFit="1" customWidth="1"/>
    <col min="14" max="14" width="12" style="6" customWidth="1"/>
    <col min="15" max="16" width="9.5" style="6" bestFit="1" customWidth="1"/>
    <col min="17" max="18" width="11" style="24" customWidth="1"/>
    <col min="19" max="19" width="12" style="24" customWidth="1"/>
    <col min="20" max="21" width="9.5" style="12" bestFit="1" customWidth="1"/>
    <col min="22" max="22" width="11.1640625" style="6" customWidth="1"/>
    <col min="23" max="24" width="9.5" style="6" bestFit="1" customWidth="1"/>
    <col min="25" max="26" width="9.5" style="24" bestFit="1" customWidth="1"/>
    <col min="27" max="27" width="9.5" style="6" bestFit="1" customWidth="1"/>
    <col min="28" max="29" width="9.5" style="5" bestFit="1" customWidth="1"/>
    <col min="30" max="30" width="9.5" style="6" bestFit="1" customWidth="1"/>
    <col min="31" max="31" width="9.5" style="24" bestFit="1" customWidth="1"/>
    <col min="32" max="32" width="9.5" style="6" bestFit="1" customWidth="1"/>
    <col min="33" max="33" width="9.5" style="5" bestFit="1" customWidth="1"/>
    <col min="34" max="34" width="9.5" style="12" bestFit="1" customWidth="1"/>
    <col min="35" max="35" width="9.33203125" style="12" customWidth="1"/>
    <col min="36" max="36" width="9" style="24" customWidth="1"/>
    <col min="37" max="37" width="11.83203125" style="6" customWidth="1"/>
    <col min="38" max="38" width="9.5" style="20" bestFit="1" customWidth="1"/>
    <col min="39" max="39" width="9.5" style="22" bestFit="1" customWidth="1"/>
    <col min="40" max="40" width="9.5" style="6" bestFit="1" customWidth="1"/>
    <col min="41" max="43" width="9.5" style="5" bestFit="1" customWidth="1"/>
    <col min="44" max="44" width="10.5" style="6" bestFit="1" customWidth="1"/>
    <col min="45" max="45" width="9.6640625" style="5" bestFit="1" customWidth="1"/>
    <col min="46" max="16384" width="9.33203125" style="5"/>
  </cols>
  <sheetData>
    <row r="1" spans="1:133" ht="45.75" customHeight="1" x14ac:dyDescent="0.25">
      <c r="A1" s="135" t="s">
        <v>112</v>
      </c>
      <c r="B1" s="136"/>
      <c r="C1" s="136"/>
      <c r="D1" s="136"/>
      <c r="E1" s="136"/>
      <c r="F1" s="136"/>
      <c r="G1" s="136"/>
      <c r="H1" s="136"/>
      <c r="I1" s="136"/>
      <c r="J1" s="136"/>
      <c r="K1" s="4"/>
      <c r="L1" s="4"/>
      <c r="M1" s="18"/>
      <c r="N1" s="18"/>
      <c r="O1" s="18"/>
      <c r="P1" s="18"/>
      <c r="Q1" s="23"/>
      <c r="R1" s="23"/>
      <c r="S1" s="23"/>
      <c r="T1" s="2"/>
      <c r="U1" s="2"/>
      <c r="V1" s="18"/>
      <c r="W1" s="18"/>
      <c r="X1" s="18"/>
      <c r="Y1" s="23"/>
      <c r="Z1" s="23"/>
      <c r="AA1" s="18"/>
      <c r="AB1" s="1"/>
      <c r="AC1" s="1"/>
      <c r="AD1" s="18"/>
      <c r="AE1" s="23"/>
      <c r="AF1" s="18"/>
      <c r="AG1" s="1"/>
      <c r="AH1" s="2"/>
      <c r="AI1" s="2"/>
      <c r="AJ1" s="23"/>
      <c r="AK1" s="18"/>
      <c r="AL1" s="19"/>
      <c r="AM1" s="21"/>
      <c r="AN1" s="18"/>
      <c r="AO1" s="1"/>
      <c r="AP1" s="1"/>
      <c r="AQ1" s="1"/>
      <c r="AR1" s="18"/>
      <c r="AS1" s="1"/>
    </row>
    <row r="2" spans="1:133" ht="21.75" customHeight="1" x14ac:dyDescent="0.25">
      <c r="A2" s="3"/>
      <c r="B2" s="3"/>
      <c r="C2" s="3"/>
      <c r="D2" s="3"/>
      <c r="E2" s="14"/>
      <c r="F2" s="15"/>
      <c r="G2" s="14"/>
      <c r="H2" s="15"/>
      <c r="I2" s="14"/>
      <c r="J2" s="15"/>
      <c r="K2" s="1"/>
      <c r="L2" s="1"/>
      <c r="M2" s="18"/>
      <c r="N2" s="18"/>
      <c r="O2" s="18"/>
      <c r="P2" s="18"/>
      <c r="Q2" s="23"/>
      <c r="R2" s="23"/>
      <c r="S2" s="23"/>
      <c r="T2" s="2"/>
      <c r="U2" s="2"/>
      <c r="V2" s="19"/>
      <c r="W2" s="19"/>
      <c r="X2" s="19"/>
      <c r="Y2" s="23"/>
      <c r="Z2" s="23"/>
      <c r="AA2" s="18"/>
      <c r="AB2" s="1"/>
      <c r="AC2" s="1"/>
      <c r="AD2" s="19"/>
      <c r="AE2" s="25"/>
      <c r="AF2" s="18"/>
      <c r="AG2" s="1"/>
      <c r="AH2" s="2"/>
      <c r="AI2" s="2"/>
      <c r="AJ2" s="23"/>
      <c r="AK2" s="18"/>
      <c r="AL2" s="19"/>
      <c r="AM2" s="21"/>
      <c r="AN2" s="18"/>
      <c r="AO2" s="1"/>
      <c r="AP2" s="1"/>
      <c r="AQ2" s="1"/>
      <c r="AR2" s="18"/>
      <c r="AS2" s="1"/>
    </row>
    <row r="3" spans="1:133" ht="42" customHeight="1" x14ac:dyDescent="0.2">
      <c r="A3" s="170" t="s">
        <v>49</v>
      </c>
      <c r="B3" s="171" t="s">
        <v>0</v>
      </c>
      <c r="C3" s="170" t="s">
        <v>1</v>
      </c>
      <c r="D3" s="170" t="s">
        <v>71</v>
      </c>
      <c r="E3" s="150" t="s">
        <v>105</v>
      </c>
      <c r="F3" s="147" t="s">
        <v>106</v>
      </c>
      <c r="G3" s="172" t="s">
        <v>104</v>
      </c>
      <c r="H3" s="144"/>
      <c r="I3" s="172" t="s">
        <v>111</v>
      </c>
      <c r="J3" s="144"/>
      <c r="K3" s="173" t="s">
        <v>103</v>
      </c>
      <c r="L3" s="160" t="s">
        <v>102</v>
      </c>
      <c r="M3" s="154" t="s">
        <v>102</v>
      </c>
      <c r="N3" s="165" t="s">
        <v>101</v>
      </c>
      <c r="O3" s="176" t="s">
        <v>100</v>
      </c>
      <c r="P3" s="157" t="s">
        <v>100</v>
      </c>
      <c r="Q3" s="161" t="s">
        <v>99</v>
      </c>
      <c r="R3" s="153" t="s">
        <v>99</v>
      </c>
      <c r="S3" s="168" t="s">
        <v>98</v>
      </c>
      <c r="T3" s="158" t="s">
        <v>97</v>
      </c>
      <c r="U3" s="156" t="s">
        <v>97</v>
      </c>
      <c r="V3" s="169" t="s">
        <v>96</v>
      </c>
      <c r="W3" s="161" t="s">
        <v>96</v>
      </c>
      <c r="X3" s="163" t="s">
        <v>96</v>
      </c>
      <c r="Y3" s="153" t="s">
        <v>95</v>
      </c>
      <c r="Z3" s="155" t="s">
        <v>95</v>
      </c>
      <c r="AA3" s="145" t="s">
        <v>94</v>
      </c>
      <c r="AB3" s="155" t="s">
        <v>93</v>
      </c>
      <c r="AC3" s="156" t="s">
        <v>92</v>
      </c>
      <c r="AD3" s="157" t="s">
        <v>91</v>
      </c>
      <c r="AE3" s="153" t="s">
        <v>90</v>
      </c>
      <c r="AF3" s="158" t="s">
        <v>89</v>
      </c>
      <c r="AG3" s="159" t="s">
        <v>88</v>
      </c>
      <c r="AH3" s="160" t="s">
        <v>87</v>
      </c>
      <c r="AI3" s="157" t="s">
        <v>85</v>
      </c>
      <c r="AJ3" s="161" t="s">
        <v>86</v>
      </c>
      <c r="AK3" s="155" t="s">
        <v>84</v>
      </c>
      <c r="AL3" s="162" t="s">
        <v>83</v>
      </c>
      <c r="AM3" s="164" t="s">
        <v>82</v>
      </c>
      <c r="AN3" s="165" t="s">
        <v>81</v>
      </c>
      <c r="AO3" s="166" t="s">
        <v>81</v>
      </c>
      <c r="AP3" s="161" t="s">
        <v>80</v>
      </c>
      <c r="AQ3" s="167" t="s">
        <v>79</v>
      </c>
      <c r="AR3" s="145" t="s">
        <v>78</v>
      </c>
      <c r="AS3" s="153" t="s">
        <v>77</v>
      </c>
    </row>
    <row r="4" spans="1:133" s="6" customFormat="1" ht="91.5" customHeight="1" x14ac:dyDescent="0.2">
      <c r="A4" s="146"/>
      <c r="B4" s="146"/>
      <c r="C4" s="146"/>
      <c r="D4" s="146"/>
      <c r="E4" s="146"/>
      <c r="F4" s="174"/>
      <c r="G4" s="150" t="s">
        <v>107</v>
      </c>
      <c r="H4" s="147" t="s">
        <v>108</v>
      </c>
      <c r="I4" s="150" t="s">
        <v>107</v>
      </c>
      <c r="J4" s="147" t="s">
        <v>108</v>
      </c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</row>
    <row r="5" spans="1:133" ht="67.5" customHeight="1" x14ac:dyDescent="0.2">
      <c r="A5" s="146"/>
      <c r="B5" s="146"/>
      <c r="C5" s="146"/>
      <c r="D5" s="146"/>
      <c r="E5" s="146"/>
      <c r="F5" s="174"/>
      <c r="G5" s="151"/>
      <c r="H5" s="148"/>
      <c r="I5" s="151"/>
      <c r="J5" s="148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</row>
    <row r="6" spans="1:133" ht="27" customHeight="1" x14ac:dyDescent="0.2">
      <c r="A6" s="146"/>
      <c r="B6" s="146"/>
      <c r="C6" s="146"/>
      <c r="D6" s="146"/>
      <c r="E6" s="146"/>
      <c r="F6" s="174"/>
      <c r="G6" s="151"/>
      <c r="H6" s="148"/>
      <c r="I6" s="151"/>
      <c r="J6" s="148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</row>
    <row r="7" spans="1:133" ht="74.25" customHeight="1" x14ac:dyDescent="0.2">
      <c r="A7" s="141"/>
      <c r="B7" s="141"/>
      <c r="C7" s="141"/>
      <c r="D7" s="141"/>
      <c r="E7" s="141"/>
      <c r="F7" s="175"/>
      <c r="G7" s="152"/>
      <c r="H7" s="149"/>
      <c r="I7" s="152"/>
      <c r="J7" s="149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141"/>
      <c r="AJ7" s="141"/>
      <c r="AK7" s="141"/>
      <c r="AL7" s="141"/>
      <c r="AM7" s="141"/>
      <c r="AN7" s="141"/>
      <c r="AO7" s="141"/>
      <c r="AP7" s="141"/>
      <c r="AQ7" s="141"/>
      <c r="AR7" s="141"/>
      <c r="AS7" s="141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</row>
    <row r="8" spans="1:133" ht="20.25" customHeight="1" x14ac:dyDescent="0.2">
      <c r="A8" s="125" t="s">
        <v>67</v>
      </c>
      <c r="B8" s="134"/>
      <c r="C8" s="134"/>
      <c r="D8" s="134"/>
      <c r="E8" s="134"/>
      <c r="F8" s="16"/>
      <c r="G8" s="29"/>
      <c r="H8" s="16"/>
      <c r="I8" s="29"/>
      <c r="J8" s="16"/>
      <c r="K8" s="37"/>
      <c r="L8" s="29"/>
      <c r="M8" s="38"/>
      <c r="N8" s="38"/>
      <c r="O8" s="38"/>
      <c r="P8" s="38"/>
      <c r="Q8" s="39"/>
      <c r="R8" s="39"/>
      <c r="S8" s="39"/>
      <c r="T8" s="40"/>
      <c r="U8" s="40"/>
      <c r="V8" s="39"/>
      <c r="W8" s="39"/>
      <c r="X8" s="39"/>
      <c r="Y8" s="39"/>
      <c r="Z8" s="39"/>
      <c r="AA8" s="39"/>
      <c r="AB8" s="40"/>
      <c r="AC8" s="40"/>
      <c r="AD8" s="39"/>
      <c r="AE8" s="39"/>
      <c r="AF8" s="38"/>
      <c r="AG8" s="29"/>
      <c r="AH8" s="40"/>
      <c r="AI8" s="40"/>
      <c r="AJ8" s="39"/>
      <c r="AK8" s="38"/>
      <c r="AL8" s="38"/>
      <c r="AM8" s="41"/>
      <c r="AN8" s="38"/>
      <c r="AO8" s="29"/>
      <c r="AP8" s="29"/>
      <c r="AQ8" s="29"/>
      <c r="AR8" s="38"/>
      <c r="AS8" s="29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</row>
    <row r="9" spans="1:133" s="9" customFormat="1" ht="51.75" customHeight="1" x14ac:dyDescent="0.2">
      <c r="A9" s="17" t="s">
        <v>3</v>
      </c>
      <c r="B9" s="30" t="s">
        <v>8</v>
      </c>
      <c r="C9" s="17" t="s">
        <v>4</v>
      </c>
      <c r="D9" s="42">
        <f t="shared" ref="D9:D15" si="0">SUM(K9,L9,M9,N9,O9,P9,Q9,R9,S9,T9,U9,V9,W9,X9,Y9,Z9,AA9,AB9,AC9,AD9,AE9,AF9,AG9,AH9,AI9,AJ9,AK9,AL9,AM9,AN9,AO9,AP9,AQ9,AR9,AS9)</f>
        <v>15.74</v>
      </c>
      <c r="E9" s="42">
        <v>30183.14</v>
      </c>
      <c r="F9" s="42">
        <f>D9*E9</f>
        <v>475082.62359999999</v>
      </c>
      <c r="G9" s="42">
        <v>12.1</v>
      </c>
      <c r="H9" s="42">
        <f>G9*E9</f>
        <v>365215.99400000001</v>
      </c>
      <c r="I9" s="42">
        <v>3.64</v>
      </c>
      <c r="J9" s="42">
        <f>I9*E9</f>
        <v>109866.6296</v>
      </c>
      <c r="K9" s="43">
        <v>3</v>
      </c>
      <c r="L9" s="44">
        <v>2.5</v>
      </c>
      <c r="M9" s="45"/>
      <c r="N9" s="46">
        <v>2.6</v>
      </c>
      <c r="O9" s="47">
        <v>0.8</v>
      </c>
      <c r="P9" s="48">
        <v>0.5</v>
      </c>
      <c r="Q9" s="49"/>
      <c r="R9" s="50"/>
      <c r="S9" s="51"/>
      <c r="T9" s="52">
        <v>3</v>
      </c>
      <c r="U9" s="53"/>
      <c r="V9" s="54"/>
      <c r="W9" s="49"/>
      <c r="X9" s="55"/>
      <c r="Y9" s="50"/>
      <c r="Z9" s="56"/>
      <c r="AA9" s="57"/>
      <c r="AB9" s="56"/>
      <c r="AC9" s="53"/>
      <c r="AD9" s="48"/>
      <c r="AE9" s="50">
        <v>0.2</v>
      </c>
      <c r="AF9" s="52"/>
      <c r="AG9" s="58"/>
      <c r="AH9" s="44"/>
      <c r="AI9" s="48"/>
      <c r="AJ9" s="49"/>
      <c r="AK9" s="56">
        <v>1.04</v>
      </c>
      <c r="AL9" s="59">
        <v>1</v>
      </c>
      <c r="AM9" s="60">
        <v>1.1000000000000001</v>
      </c>
      <c r="AN9" s="46"/>
      <c r="AO9" s="61"/>
      <c r="AP9" s="49"/>
      <c r="AQ9" s="62"/>
      <c r="AR9" s="57"/>
      <c r="AS9" s="50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</row>
    <row r="10" spans="1:133" s="9" customFormat="1" ht="31.5" x14ac:dyDescent="0.2">
      <c r="A10" s="17" t="s">
        <v>5</v>
      </c>
      <c r="B10" s="30" t="s">
        <v>2</v>
      </c>
      <c r="C10" s="17" t="s">
        <v>4</v>
      </c>
      <c r="D10" s="63">
        <f t="shared" si="0"/>
        <v>317.65800000000002</v>
      </c>
      <c r="E10" s="64">
        <v>1753.95</v>
      </c>
      <c r="F10" s="42">
        <f t="shared" ref="F10:F15" si="1">D10*E10</f>
        <v>557156.24910000002</v>
      </c>
      <c r="G10" s="64">
        <v>213</v>
      </c>
      <c r="H10" s="42">
        <f t="shared" ref="H10:H15" si="2">G10*E10</f>
        <v>373591.35000000003</v>
      </c>
      <c r="I10" s="64">
        <v>104.658</v>
      </c>
      <c r="J10" s="42">
        <f t="shared" ref="J10:J15" si="3">I10*E10</f>
        <v>183564.89910000001</v>
      </c>
      <c r="K10" s="43">
        <v>20.72</v>
      </c>
      <c r="L10" s="44">
        <v>1</v>
      </c>
      <c r="M10" s="45">
        <v>20.32</v>
      </c>
      <c r="N10" s="46">
        <v>25.71</v>
      </c>
      <c r="O10" s="47"/>
      <c r="P10" s="48">
        <v>2</v>
      </c>
      <c r="Q10" s="49">
        <v>7.8</v>
      </c>
      <c r="R10" s="50"/>
      <c r="S10" s="51">
        <v>18.57</v>
      </c>
      <c r="T10" s="52"/>
      <c r="U10" s="53"/>
      <c r="V10" s="54">
        <v>5.6</v>
      </c>
      <c r="W10" s="49">
        <v>9.4</v>
      </c>
      <c r="X10" s="55">
        <v>5.2</v>
      </c>
      <c r="Y10" s="50">
        <v>2.74</v>
      </c>
      <c r="Z10" s="56">
        <v>20.873999999999999</v>
      </c>
      <c r="AA10" s="57">
        <v>2.5499999999999998</v>
      </c>
      <c r="AB10" s="56">
        <v>6.3</v>
      </c>
      <c r="AC10" s="53"/>
      <c r="AD10" s="48">
        <v>5</v>
      </c>
      <c r="AE10" s="50">
        <v>9.9499999999999993</v>
      </c>
      <c r="AF10" s="52">
        <v>7.14</v>
      </c>
      <c r="AG10" s="58">
        <v>14.33</v>
      </c>
      <c r="AH10" s="44">
        <v>7.1740000000000004</v>
      </c>
      <c r="AI10" s="48"/>
      <c r="AJ10" s="49"/>
      <c r="AK10" s="56">
        <v>45.3</v>
      </c>
      <c r="AL10" s="59">
        <v>5.6</v>
      </c>
      <c r="AM10" s="60">
        <v>8.81</v>
      </c>
      <c r="AN10" s="46">
        <v>11</v>
      </c>
      <c r="AO10" s="61">
        <v>7.1</v>
      </c>
      <c r="AP10" s="49">
        <v>3</v>
      </c>
      <c r="AQ10" s="62">
        <v>16.91</v>
      </c>
      <c r="AR10" s="57">
        <v>18.16</v>
      </c>
      <c r="AS10" s="50">
        <v>9.4</v>
      </c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</row>
    <row r="11" spans="1:133" s="9" customFormat="1" ht="47.25" x14ac:dyDescent="0.2">
      <c r="A11" s="17" t="s">
        <v>6</v>
      </c>
      <c r="B11" s="30" t="s">
        <v>43</v>
      </c>
      <c r="C11" s="17" t="s">
        <v>4</v>
      </c>
      <c r="D11" s="63">
        <f t="shared" si="0"/>
        <v>1116.489</v>
      </c>
      <c r="E11" s="64">
        <v>1534.72</v>
      </c>
      <c r="F11" s="42">
        <f t="shared" si="1"/>
        <v>1713497.99808</v>
      </c>
      <c r="G11" s="64">
        <v>934</v>
      </c>
      <c r="H11" s="42">
        <f t="shared" si="2"/>
        <v>1433428.48</v>
      </c>
      <c r="I11" s="64">
        <v>182.489</v>
      </c>
      <c r="J11" s="42">
        <f t="shared" si="3"/>
        <v>280069.51808000001</v>
      </c>
      <c r="K11" s="43">
        <v>92.81</v>
      </c>
      <c r="L11" s="44">
        <v>21.6</v>
      </c>
      <c r="M11" s="45">
        <v>58.6</v>
      </c>
      <c r="N11" s="46">
        <v>79.873999999999995</v>
      </c>
      <c r="O11" s="47">
        <v>11.77</v>
      </c>
      <c r="P11" s="48">
        <v>3</v>
      </c>
      <c r="Q11" s="49"/>
      <c r="R11" s="50">
        <v>34.9</v>
      </c>
      <c r="S11" s="51">
        <v>81.430000000000007</v>
      </c>
      <c r="T11" s="52">
        <v>24.7</v>
      </c>
      <c r="U11" s="53">
        <v>90.11</v>
      </c>
      <c r="V11" s="54">
        <v>11.92</v>
      </c>
      <c r="W11" s="49">
        <v>25.19</v>
      </c>
      <c r="X11" s="55">
        <v>22</v>
      </c>
      <c r="Y11" s="50">
        <v>16.690000000000001</v>
      </c>
      <c r="Z11" s="56">
        <v>40</v>
      </c>
      <c r="AA11" s="57">
        <v>32.549999999999997</v>
      </c>
      <c r="AB11" s="56">
        <v>18.899999999999999</v>
      </c>
      <c r="AC11" s="53">
        <v>39.695</v>
      </c>
      <c r="AD11" s="48">
        <v>5</v>
      </c>
      <c r="AE11" s="50">
        <v>24.84</v>
      </c>
      <c r="AF11" s="52">
        <v>16.13</v>
      </c>
      <c r="AG11" s="58">
        <v>18.559999999999999</v>
      </c>
      <c r="AH11" s="44"/>
      <c r="AI11" s="48"/>
      <c r="AJ11" s="49"/>
      <c r="AK11" s="56">
        <v>39.549999999999997</v>
      </c>
      <c r="AL11" s="59">
        <v>15.9</v>
      </c>
      <c r="AM11" s="60">
        <v>18.45</v>
      </c>
      <c r="AN11" s="46">
        <v>43.4</v>
      </c>
      <c r="AO11" s="61"/>
      <c r="AP11" s="49">
        <v>3.5</v>
      </c>
      <c r="AQ11" s="62">
        <v>98.04</v>
      </c>
      <c r="AR11" s="57">
        <v>61.73</v>
      </c>
      <c r="AS11" s="50">
        <v>65.650000000000006</v>
      </c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</row>
    <row r="12" spans="1:133" s="9" customFormat="1" ht="63" x14ac:dyDescent="0.2">
      <c r="A12" s="17" t="s">
        <v>9</v>
      </c>
      <c r="B12" s="30" t="s">
        <v>44</v>
      </c>
      <c r="C12" s="17" t="s">
        <v>7</v>
      </c>
      <c r="D12" s="63">
        <f t="shared" si="0"/>
        <v>57</v>
      </c>
      <c r="E12" s="65">
        <v>5895.32</v>
      </c>
      <c r="F12" s="42">
        <f t="shared" si="1"/>
        <v>336033.24</v>
      </c>
      <c r="G12" s="65">
        <v>49</v>
      </c>
      <c r="H12" s="42">
        <f t="shared" si="2"/>
        <v>288870.68</v>
      </c>
      <c r="I12" s="65">
        <v>8</v>
      </c>
      <c r="J12" s="42">
        <f t="shared" si="3"/>
        <v>47162.559999999998</v>
      </c>
      <c r="K12" s="43">
        <v>2</v>
      </c>
      <c r="L12" s="44">
        <v>1</v>
      </c>
      <c r="M12" s="45">
        <v>2</v>
      </c>
      <c r="N12" s="46">
        <v>2</v>
      </c>
      <c r="O12" s="47">
        <v>1</v>
      </c>
      <c r="P12" s="48">
        <v>1</v>
      </c>
      <c r="Q12" s="49"/>
      <c r="R12" s="50"/>
      <c r="S12" s="51">
        <v>6</v>
      </c>
      <c r="T12" s="52">
        <v>3</v>
      </c>
      <c r="U12" s="53">
        <v>1</v>
      </c>
      <c r="V12" s="54">
        <v>1</v>
      </c>
      <c r="W12" s="49">
        <v>4</v>
      </c>
      <c r="X12" s="55">
        <v>2</v>
      </c>
      <c r="Y12" s="50"/>
      <c r="Z12" s="56">
        <v>2</v>
      </c>
      <c r="AA12" s="57"/>
      <c r="AB12" s="56">
        <v>1</v>
      </c>
      <c r="AC12" s="53"/>
      <c r="AD12" s="48">
        <v>1</v>
      </c>
      <c r="AE12" s="50">
        <v>3</v>
      </c>
      <c r="AF12" s="52">
        <v>4</v>
      </c>
      <c r="AG12" s="58">
        <v>6</v>
      </c>
      <c r="AH12" s="44"/>
      <c r="AI12" s="48"/>
      <c r="AJ12" s="49"/>
      <c r="AK12" s="56"/>
      <c r="AL12" s="59">
        <v>1</v>
      </c>
      <c r="AM12" s="60"/>
      <c r="AN12" s="46">
        <v>1</v>
      </c>
      <c r="AO12" s="61"/>
      <c r="AP12" s="49"/>
      <c r="AQ12" s="62">
        <v>6</v>
      </c>
      <c r="AR12" s="57">
        <v>1</v>
      </c>
      <c r="AS12" s="50">
        <v>5</v>
      </c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</row>
    <row r="13" spans="1:133" s="9" customFormat="1" ht="63" x14ac:dyDescent="0.2">
      <c r="A13" s="17" t="s">
        <v>10</v>
      </c>
      <c r="B13" s="30" t="s">
        <v>40</v>
      </c>
      <c r="C13" s="17" t="s">
        <v>7</v>
      </c>
      <c r="D13" s="63">
        <f t="shared" si="0"/>
        <v>30</v>
      </c>
      <c r="E13" s="65">
        <v>791.5</v>
      </c>
      <c r="F13" s="42">
        <f t="shared" si="1"/>
        <v>23745</v>
      </c>
      <c r="G13" s="65">
        <v>18</v>
      </c>
      <c r="H13" s="42">
        <f t="shared" si="2"/>
        <v>14247</v>
      </c>
      <c r="I13" s="65">
        <v>12</v>
      </c>
      <c r="J13" s="42">
        <f t="shared" si="3"/>
        <v>9498</v>
      </c>
      <c r="K13" s="43">
        <v>4</v>
      </c>
      <c r="L13" s="44"/>
      <c r="M13" s="45">
        <v>3</v>
      </c>
      <c r="N13" s="46">
        <v>2</v>
      </c>
      <c r="O13" s="47"/>
      <c r="P13" s="48"/>
      <c r="Q13" s="49"/>
      <c r="R13" s="50"/>
      <c r="S13" s="51"/>
      <c r="T13" s="52"/>
      <c r="U13" s="53"/>
      <c r="V13" s="54"/>
      <c r="W13" s="49">
        <v>3</v>
      </c>
      <c r="X13" s="55"/>
      <c r="Y13" s="50">
        <v>2</v>
      </c>
      <c r="Z13" s="56"/>
      <c r="AA13" s="57">
        <v>2</v>
      </c>
      <c r="AB13" s="56"/>
      <c r="AC13" s="53">
        <v>6</v>
      </c>
      <c r="AD13" s="48"/>
      <c r="AE13" s="50">
        <v>1</v>
      </c>
      <c r="AF13" s="52"/>
      <c r="AG13" s="58"/>
      <c r="AH13" s="44"/>
      <c r="AI13" s="48"/>
      <c r="AJ13" s="49"/>
      <c r="AK13" s="56">
        <v>4</v>
      </c>
      <c r="AL13" s="59">
        <v>1</v>
      </c>
      <c r="AM13" s="60">
        <v>1</v>
      </c>
      <c r="AN13" s="46"/>
      <c r="AO13" s="61"/>
      <c r="AP13" s="49"/>
      <c r="AQ13" s="62"/>
      <c r="AR13" s="57">
        <v>1</v>
      </c>
      <c r="AS13" s="50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</row>
    <row r="14" spans="1:133" s="9" customFormat="1" ht="63" x14ac:dyDescent="0.2">
      <c r="A14" s="17" t="s">
        <v>11</v>
      </c>
      <c r="B14" s="30" t="s">
        <v>45</v>
      </c>
      <c r="C14" s="17" t="s">
        <v>7</v>
      </c>
      <c r="D14" s="63">
        <f t="shared" si="0"/>
        <v>161</v>
      </c>
      <c r="E14" s="42">
        <v>1657.19</v>
      </c>
      <c r="F14" s="42">
        <f t="shared" si="1"/>
        <v>266807.59000000003</v>
      </c>
      <c r="G14" s="65">
        <v>123</v>
      </c>
      <c r="H14" s="42">
        <f t="shared" si="2"/>
        <v>203834.37</v>
      </c>
      <c r="I14" s="65">
        <v>38</v>
      </c>
      <c r="J14" s="42">
        <f t="shared" si="3"/>
        <v>62973.22</v>
      </c>
      <c r="K14" s="43">
        <v>7</v>
      </c>
      <c r="L14" s="44">
        <v>2</v>
      </c>
      <c r="M14" s="45">
        <v>2</v>
      </c>
      <c r="N14" s="46">
        <v>3</v>
      </c>
      <c r="O14" s="47">
        <v>2</v>
      </c>
      <c r="P14" s="48">
        <v>2</v>
      </c>
      <c r="Q14" s="49">
        <v>5</v>
      </c>
      <c r="R14" s="50"/>
      <c r="S14" s="51">
        <v>9</v>
      </c>
      <c r="T14" s="52">
        <v>6</v>
      </c>
      <c r="U14" s="53">
        <v>1</v>
      </c>
      <c r="V14" s="54">
        <v>2</v>
      </c>
      <c r="W14" s="49">
        <v>7</v>
      </c>
      <c r="X14" s="55">
        <v>4</v>
      </c>
      <c r="Y14" s="50">
        <v>9</v>
      </c>
      <c r="Z14" s="56">
        <v>4</v>
      </c>
      <c r="AA14" s="57"/>
      <c r="AB14" s="56">
        <v>1</v>
      </c>
      <c r="AC14" s="53">
        <v>8</v>
      </c>
      <c r="AD14" s="48">
        <v>1</v>
      </c>
      <c r="AE14" s="50">
        <v>8</v>
      </c>
      <c r="AF14" s="52">
        <v>4</v>
      </c>
      <c r="AG14" s="58">
        <v>17</v>
      </c>
      <c r="AH14" s="44"/>
      <c r="AI14" s="48">
        <v>2</v>
      </c>
      <c r="AJ14" s="49"/>
      <c r="AK14" s="56">
        <v>4</v>
      </c>
      <c r="AL14" s="59">
        <v>5</v>
      </c>
      <c r="AM14" s="60">
        <v>6</v>
      </c>
      <c r="AN14" s="46">
        <v>8</v>
      </c>
      <c r="AO14" s="61">
        <v>2</v>
      </c>
      <c r="AP14" s="49">
        <v>1</v>
      </c>
      <c r="AQ14" s="62">
        <v>13</v>
      </c>
      <c r="AR14" s="57">
        <v>7</v>
      </c>
      <c r="AS14" s="50">
        <v>9</v>
      </c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</row>
    <row r="15" spans="1:133" s="9" customFormat="1" ht="21" customHeight="1" x14ac:dyDescent="0.2">
      <c r="A15" s="17" t="s">
        <v>12</v>
      </c>
      <c r="B15" s="30" t="s">
        <v>75</v>
      </c>
      <c r="C15" s="17" t="s">
        <v>4</v>
      </c>
      <c r="D15" s="63">
        <f t="shared" si="0"/>
        <v>8.9</v>
      </c>
      <c r="E15" s="66">
        <v>759.5</v>
      </c>
      <c r="F15" s="42">
        <f t="shared" si="1"/>
        <v>6759.55</v>
      </c>
      <c r="G15" s="65">
        <v>0</v>
      </c>
      <c r="H15" s="42">
        <f t="shared" si="2"/>
        <v>0</v>
      </c>
      <c r="I15" s="66">
        <v>8.9</v>
      </c>
      <c r="J15" s="42">
        <f t="shared" si="3"/>
        <v>6759.55</v>
      </c>
      <c r="K15" s="43"/>
      <c r="L15" s="44"/>
      <c r="M15" s="45"/>
      <c r="N15" s="46"/>
      <c r="O15" s="47"/>
      <c r="P15" s="48"/>
      <c r="Q15" s="49"/>
      <c r="R15" s="50"/>
      <c r="S15" s="51"/>
      <c r="T15" s="52"/>
      <c r="U15" s="53"/>
      <c r="V15" s="54"/>
      <c r="W15" s="49"/>
      <c r="X15" s="55"/>
      <c r="Y15" s="50"/>
      <c r="Z15" s="56"/>
      <c r="AA15" s="57"/>
      <c r="AB15" s="56">
        <v>5</v>
      </c>
      <c r="AC15" s="53"/>
      <c r="AD15" s="48"/>
      <c r="AE15" s="50"/>
      <c r="AF15" s="52"/>
      <c r="AG15" s="58"/>
      <c r="AH15" s="44"/>
      <c r="AI15" s="48"/>
      <c r="AJ15" s="49"/>
      <c r="AK15" s="56"/>
      <c r="AL15" s="59">
        <v>3.9</v>
      </c>
      <c r="AM15" s="60"/>
      <c r="AN15" s="46"/>
      <c r="AO15" s="61"/>
      <c r="AP15" s="49"/>
      <c r="AQ15" s="62"/>
      <c r="AR15" s="57"/>
      <c r="AS15" s="50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</row>
    <row r="16" spans="1:133" s="9" customFormat="1" ht="21" customHeight="1" x14ac:dyDescent="0.2">
      <c r="A16" s="179" t="s">
        <v>109</v>
      </c>
      <c r="B16" s="143"/>
      <c r="C16" s="143"/>
      <c r="D16" s="178"/>
      <c r="E16" s="67"/>
      <c r="F16" s="68">
        <f>SUM(F9:F15)</f>
        <v>3379082.2507799994</v>
      </c>
      <c r="G16" s="69"/>
      <c r="H16" s="68">
        <f>SUM(H9:H15)</f>
        <v>2679187.8740000003</v>
      </c>
      <c r="I16" s="67"/>
      <c r="J16" s="68">
        <f>SUM(J9:J15)</f>
        <v>699894.37678000005</v>
      </c>
      <c r="K16" s="43"/>
      <c r="L16" s="44"/>
      <c r="M16" s="45"/>
      <c r="N16" s="46"/>
      <c r="O16" s="47"/>
      <c r="P16" s="48"/>
      <c r="Q16" s="49"/>
      <c r="R16" s="50"/>
      <c r="S16" s="51"/>
      <c r="T16" s="52"/>
      <c r="U16" s="53"/>
      <c r="V16" s="54"/>
      <c r="W16" s="49"/>
      <c r="X16" s="55"/>
      <c r="Y16" s="50"/>
      <c r="Z16" s="56"/>
      <c r="AA16" s="57"/>
      <c r="AB16" s="56"/>
      <c r="AC16" s="53"/>
      <c r="AD16" s="48"/>
      <c r="AE16" s="50"/>
      <c r="AF16" s="52"/>
      <c r="AG16" s="58"/>
      <c r="AH16" s="44"/>
      <c r="AI16" s="48"/>
      <c r="AJ16" s="49"/>
      <c r="AK16" s="56"/>
      <c r="AL16" s="59"/>
      <c r="AM16" s="60"/>
      <c r="AN16" s="46"/>
      <c r="AO16" s="61"/>
      <c r="AP16" s="49"/>
      <c r="AQ16" s="62"/>
      <c r="AR16" s="57"/>
      <c r="AS16" s="50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</row>
    <row r="17" spans="1:133" ht="15.75" x14ac:dyDescent="0.2">
      <c r="A17" s="125" t="s">
        <v>69</v>
      </c>
      <c r="B17" s="134"/>
      <c r="C17" s="134"/>
      <c r="D17" s="134"/>
      <c r="E17" s="134"/>
      <c r="F17" s="16"/>
      <c r="G17" s="29"/>
      <c r="H17" s="16"/>
      <c r="I17" s="29"/>
      <c r="J17" s="16"/>
      <c r="K17" s="29"/>
      <c r="L17" s="29"/>
      <c r="M17" s="38"/>
      <c r="N17" s="38"/>
      <c r="O17" s="38"/>
      <c r="P17" s="38"/>
      <c r="Q17" s="38"/>
      <c r="R17" s="38"/>
      <c r="S17" s="38"/>
      <c r="T17" s="29"/>
      <c r="U17" s="29"/>
      <c r="V17" s="38"/>
      <c r="W17" s="38"/>
      <c r="X17" s="38"/>
      <c r="Y17" s="38"/>
      <c r="Z17" s="38"/>
      <c r="AA17" s="38"/>
      <c r="AB17" s="29"/>
      <c r="AC17" s="40"/>
      <c r="AD17" s="38"/>
      <c r="AE17" s="39"/>
      <c r="AF17" s="38"/>
      <c r="AG17" s="29"/>
      <c r="AH17" s="40"/>
      <c r="AI17" s="40"/>
      <c r="AJ17" s="39"/>
      <c r="AK17" s="38"/>
      <c r="AL17" s="38"/>
      <c r="AM17" s="41"/>
      <c r="AN17" s="39"/>
      <c r="AO17" s="40"/>
      <c r="AP17" s="29"/>
      <c r="AQ17" s="29"/>
      <c r="AR17" s="38"/>
      <c r="AS17" s="29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</row>
    <row r="18" spans="1:133" ht="15.75" x14ac:dyDescent="0.2">
      <c r="A18" s="137" t="s">
        <v>54</v>
      </c>
      <c r="B18" s="139" t="s">
        <v>57</v>
      </c>
      <c r="C18" s="28" t="s">
        <v>33</v>
      </c>
      <c r="D18" s="28">
        <f>SUM(K18:AS18)</f>
        <v>523442</v>
      </c>
      <c r="E18" s="34"/>
      <c r="F18" s="140">
        <f>SUM(F20:F23)</f>
        <v>101517964.38</v>
      </c>
      <c r="G18" s="34">
        <v>0</v>
      </c>
      <c r="H18" s="140">
        <v>0</v>
      </c>
      <c r="I18" s="35">
        <f>SUM(K18:AS18)</f>
        <v>523442</v>
      </c>
      <c r="J18" s="140">
        <f>SUM(J22,J20)</f>
        <v>101517964.38</v>
      </c>
      <c r="K18" s="43">
        <v>33147</v>
      </c>
      <c r="L18" s="44">
        <v>24419</v>
      </c>
      <c r="M18" s="45">
        <v>10048</v>
      </c>
      <c r="N18" s="46">
        <v>76699</v>
      </c>
      <c r="O18" s="47">
        <v>2625</v>
      </c>
      <c r="P18" s="48">
        <v>1493</v>
      </c>
      <c r="Q18" s="49"/>
      <c r="R18" s="50">
        <v>8104</v>
      </c>
      <c r="S18" s="51">
        <v>8107</v>
      </c>
      <c r="T18" s="52"/>
      <c r="U18" s="53">
        <v>7514</v>
      </c>
      <c r="V18" s="54">
        <v>3838</v>
      </c>
      <c r="W18" s="49">
        <v>14374</v>
      </c>
      <c r="X18" s="55">
        <v>48723</v>
      </c>
      <c r="Y18" s="50">
        <v>8053</v>
      </c>
      <c r="Z18" s="56">
        <v>62259</v>
      </c>
      <c r="AA18" s="57">
        <v>5634</v>
      </c>
      <c r="AB18" s="56">
        <v>4524</v>
      </c>
      <c r="AC18" s="53">
        <v>15539</v>
      </c>
      <c r="AD18" s="48">
        <v>4141</v>
      </c>
      <c r="AE18" s="50">
        <v>1547</v>
      </c>
      <c r="AF18" s="52">
        <v>2974</v>
      </c>
      <c r="AG18" s="58">
        <f>SUM(AG22,AG20)</f>
        <v>22973</v>
      </c>
      <c r="AH18" s="44">
        <v>3004</v>
      </c>
      <c r="AI18" s="48">
        <v>2050</v>
      </c>
      <c r="AJ18" s="49">
        <v>11353</v>
      </c>
      <c r="AK18" s="56">
        <v>14893</v>
      </c>
      <c r="AL18" s="59">
        <v>20761</v>
      </c>
      <c r="AM18" s="60">
        <v>13792</v>
      </c>
      <c r="AN18" s="46">
        <v>21263</v>
      </c>
      <c r="AO18" s="61">
        <v>7479</v>
      </c>
      <c r="AP18" s="49">
        <v>2061</v>
      </c>
      <c r="AQ18" s="62">
        <v>28418</v>
      </c>
      <c r="AR18" s="57">
        <v>16937</v>
      </c>
      <c r="AS18" s="50">
        <v>14696</v>
      </c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</row>
    <row r="19" spans="1:133" ht="31.5" customHeight="1" x14ac:dyDescent="0.2">
      <c r="A19" s="138"/>
      <c r="B19" s="138"/>
      <c r="C19" s="28" t="s">
        <v>16</v>
      </c>
      <c r="D19" s="28">
        <f>SUM(K19:AS19)</f>
        <v>4588.4399999999996</v>
      </c>
      <c r="E19" s="34"/>
      <c r="F19" s="175"/>
      <c r="G19" s="34">
        <v>0</v>
      </c>
      <c r="H19" s="141"/>
      <c r="I19" s="35">
        <f t="shared" ref="I19:I23" si="4">SUM(K19:AS19)</f>
        <v>4588.4399999999996</v>
      </c>
      <c r="J19" s="141"/>
      <c r="K19" s="43">
        <v>179.37</v>
      </c>
      <c r="L19" s="44">
        <v>311.3</v>
      </c>
      <c r="M19" s="45">
        <v>177</v>
      </c>
      <c r="N19" s="46">
        <v>391.45</v>
      </c>
      <c r="O19" s="47">
        <v>10.5</v>
      </c>
      <c r="P19" s="48">
        <v>6.7</v>
      </c>
      <c r="Q19" s="49"/>
      <c r="R19" s="50">
        <v>112.1</v>
      </c>
      <c r="S19" s="51">
        <v>30.3</v>
      </c>
      <c r="T19" s="52"/>
      <c r="U19" s="53">
        <v>32.4</v>
      </c>
      <c r="V19" s="54">
        <v>18.399999999999999</v>
      </c>
      <c r="W19" s="49">
        <v>57.2</v>
      </c>
      <c r="X19" s="55">
        <v>552.6</v>
      </c>
      <c r="Y19" s="50">
        <v>105.37</v>
      </c>
      <c r="Z19" s="56">
        <v>296.73</v>
      </c>
      <c r="AA19" s="57">
        <v>32.5</v>
      </c>
      <c r="AB19" s="56">
        <v>72.2</v>
      </c>
      <c r="AC19" s="53">
        <v>61.2</v>
      </c>
      <c r="AD19" s="48">
        <v>32.89</v>
      </c>
      <c r="AE19" s="50">
        <v>7</v>
      </c>
      <c r="AF19" s="52">
        <v>63.6</v>
      </c>
      <c r="AG19" s="58">
        <f>SUM(AG23,AG21)</f>
        <v>557.79999999999995</v>
      </c>
      <c r="AH19" s="44">
        <v>14.5</v>
      </c>
      <c r="AI19" s="48">
        <v>9.5</v>
      </c>
      <c r="AJ19" s="49">
        <v>49.4</v>
      </c>
      <c r="AK19" s="56">
        <v>60</v>
      </c>
      <c r="AL19" s="59">
        <v>83.6</v>
      </c>
      <c r="AM19" s="70">
        <v>77.400000000000006</v>
      </c>
      <c r="AN19" s="46">
        <v>99.3</v>
      </c>
      <c r="AO19" s="61">
        <v>32.700000000000003</v>
      </c>
      <c r="AP19" s="49">
        <v>6.8</v>
      </c>
      <c r="AQ19" s="62">
        <v>582.45000000000005</v>
      </c>
      <c r="AR19" s="57">
        <v>63.48</v>
      </c>
      <c r="AS19" s="50">
        <v>400.7</v>
      </c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</row>
    <row r="20" spans="1:133" ht="15.75" x14ac:dyDescent="0.2">
      <c r="A20" s="137" t="s">
        <v>55</v>
      </c>
      <c r="B20" s="139" t="s">
        <v>58</v>
      </c>
      <c r="C20" s="28" t="s">
        <v>33</v>
      </c>
      <c r="D20" s="28">
        <f>SUM(K20:AS20)</f>
        <v>442442</v>
      </c>
      <c r="E20" s="34">
        <v>186.39</v>
      </c>
      <c r="F20" s="140">
        <f>D20*E20</f>
        <v>82466764.379999995</v>
      </c>
      <c r="G20" s="34">
        <v>0</v>
      </c>
      <c r="H20" s="140">
        <v>0</v>
      </c>
      <c r="I20" s="35">
        <f t="shared" si="4"/>
        <v>442442</v>
      </c>
      <c r="J20" s="140">
        <f>D20*E20</f>
        <v>82466764.379999995</v>
      </c>
      <c r="K20" s="43">
        <v>32276</v>
      </c>
      <c r="L20" s="44">
        <v>4982</v>
      </c>
      <c r="M20" s="45">
        <v>406</v>
      </c>
      <c r="N20" s="46">
        <v>76699</v>
      </c>
      <c r="O20" s="47">
        <v>2625</v>
      </c>
      <c r="P20" s="48">
        <v>1493</v>
      </c>
      <c r="Q20" s="49"/>
      <c r="R20" s="50">
        <v>6401</v>
      </c>
      <c r="S20" s="51">
        <v>8107</v>
      </c>
      <c r="T20" s="52"/>
      <c r="U20" s="53">
        <v>7514</v>
      </c>
      <c r="V20" s="54">
        <v>3838</v>
      </c>
      <c r="W20" s="49">
        <v>14374</v>
      </c>
      <c r="X20" s="55">
        <v>39775</v>
      </c>
      <c r="Y20" s="50">
        <v>6135</v>
      </c>
      <c r="Z20" s="56">
        <v>61097</v>
      </c>
      <c r="AA20" s="57">
        <v>5634</v>
      </c>
      <c r="AB20" s="56">
        <v>1315</v>
      </c>
      <c r="AC20" s="53">
        <v>15539</v>
      </c>
      <c r="AD20" s="48">
        <v>3784</v>
      </c>
      <c r="AE20" s="50">
        <v>1547</v>
      </c>
      <c r="AF20" s="52">
        <v>1595</v>
      </c>
      <c r="AG20" s="58">
        <v>11583</v>
      </c>
      <c r="AH20" s="44">
        <v>3004</v>
      </c>
      <c r="AI20" s="48">
        <v>2050</v>
      </c>
      <c r="AJ20" s="49">
        <v>11353</v>
      </c>
      <c r="AK20" s="56">
        <v>14893</v>
      </c>
      <c r="AL20" s="59">
        <v>20761</v>
      </c>
      <c r="AM20" s="60">
        <v>13792</v>
      </c>
      <c r="AN20" s="46">
        <v>21263</v>
      </c>
      <c r="AO20" s="61">
        <v>7479</v>
      </c>
      <c r="AP20" s="49">
        <v>2061</v>
      </c>
      <c r="AQ20" s="62">
        <v>16272</v>
      </c>
      <c r="AR20" s="57">
        <v>16937</v>
      </c>
      <c r="AS20" s="50">
        <v>5858</v>
      </c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</row>
    <row r="21" spans="1:133" ht="15.75" x14ac:dyDescent="0.2">
      <c r="A21" s="138"/>
      <c r="B21" s="138"/>
      <c r="C21" s="28" t="s">
        <v>16</v>
      </c>
      <c r="D21" s="63">
        <f t="shared" ref="D21:D23" si="5">SUM(K21:AS21)</f>
        <v>2011.6400000000003</v>
      </c>
      <c r="E21" s="34"/>
      <c r="F21" s="175"/>
      <c r="G21" s="34">
        <v>0</v>
      </c>
      <c r="H21" s="141"/>
      <c r="I21" s="35">
        <f t="shared" si="4"/>
        <v>2011.6400000000003</v>
      </c>
      <c r="J21" s="141"/>
      <c r="K21" s="43">
        <v>145.16999999999999</v>
      </c>
      <c r="L21" s="44">
        <v>23.2</v>
      </c>
      <c r="M21" s="45">
        <v>1.6</v>
      </c>
      <c r="N21" s="46">
        <v>391.45</v>
      </c>
      <c r="O21" s="47">
        <v>10.5</v>
      </c>
      <c r="P21" s="48">
        <v>6.7</v>
      </c>
      <c r="Q21" s="49"/>
      <c r="R21" s="50">
        <v>32.200000000000003</v>
      </c>
      <c r="S21" s="51">
        <v>30.3</v>
      </c>
      <c r="T21" s="52"/>
      <c r="U21" s="53">
        <v>32.4</v>
      </c>
      <c r="V21" s="54">
        <v>18.399999999999999</v>
      </c>
      <c r="W21" s="49">
        <v>57.2</v>
      </c>
      <c r="X21" s="55">
        <v>177.6</v>
      </c>
      <c r="Y21" s="50">
        <v>27.47</v>
      </c>
      <c r="Z21" s="56">
        <v>256.02999999999997</v>
      </c>
      <c r="AA21" s="57">
        <v>32.5</v>
      </c>
      <c r="AB21" s="56">
        <v>5.7</v>
      </c>
      <c r="AC21" s="53">
        <v>61.2</v>
      </c>
      <c r="AD21" s="48">
        <v>25.19</v>
      </c>
      <c r="AE21" s="50">
        <v>7</v>
      </c>
      <c r="AF21" s="52">
        <v>8.8000000000000007</v>
      </c>
      <c r="AG21" s="58">
        <v>56.9</v>
      </c>
      <c r="AH21" s="44">
        <v>14.5</v>
      </c>
      <c r="AI21" s="48">
        <v>9.5</v>
      </c>
      <c r="AJ21" s="49">
        <v>49.4</v>
      </c>
      <c r="AK21" s="56">
        <v>60</v>
      </c>
      <c r="AL21" s="59">
        <v>83.6</v>
      </c>
      <c r="AM21" s="70">
        <v>77.400000000000006</v>
      </c>
      <c r="AN21" s="46">
        <v>99.3</v>
      </c>
      <c r="AO21" s="61">
        <v>32.700000000000003</v>
      </c>
      <c r="AP21" s="49">
        <v>6.8</v>
      </c>
      <c r="AQ21" s="62">
        <v>76.25</v>
      </c>
      <c r="AR21" s="57">
        <v>63.48</v>
      </c>
      <c r="AS21" s="50">
        <v>31.2</v>
      </c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</row>
    <row r="22" spans="1:133" ht="15.75" x14ac:dyDescent="0.2">
      <c r="A22" s="137" t="s">
        <v>56</v>
      </c>
      <c r="B22" s="139" t="s">
        <v>59</v>
      </c>
      <c r="C22" s="28" t="s">
        <v>33</v>
      </c>
      <c r="D22" s="28">
        <f t="shared" si="5"/>
        <v>81000</v>
      </c>
      <c r="E22" s="34">
        <v>235.2</v>
      </c>
      <c r="F22" s="140">
        <f>D22*E22</f>
        <v>19051200</v>
      </c>
      <c r="G22" s="34">
        <v>0</v>
      </c>
      <c r="H22" s="140">
        <v>0</v>
      </c>
      <c r="I22" s="35">
        <f t="shared" si="4"/>
        <v>81000</v>
      </c>
      <c r="J22" s="140">
        <f>D22*E22</f>
        <v>19051200</v>
      </c>
      <c r="K22" s="43">
        <v>871</v>
      </c>
      <c r="L22" s="44">
        <v>19437</v>
      </c>
      <c r="M22" s="45">
        <v>9642</v>
      </c>
      <c r="N22" s="46"/>
      <c r="O22" s="47"/>
      <c r="P22" s="48"/>
      <c r="Q22" s="49"/>
      <c r="R22" s="50">
        <v>1703</v>
      </c>
      <c r="S22" s="51"/>
      <c r="T22" s="52"/>
      <c r="U22" s="53"/>
      <c r="V22" s="54"/>
      <c r="W22" s="49"/>
      <c r="X22" s="55">
        <v>8948</v>
      </c>
      <c r="Y22" s="50">
        <v>1918</v>
      </c>
      <c r="Z22" s="56">
        <v>1162</v>
      </c>
      <c r="AA22" s="57"/>
      <c r="AB22" s="56">
        <v>3209</v>
      </c>
      <c r="AC22" s="53"/>
      <c r="AD22" s="48">
        <v>357</v>
      </c>
      <c r="AE22" s="50"/>
      <c r="AF22" s="52">
        <v>1379</v>
      </c>
      <c r="AG22" s="58">
        <v>11390</v>
      </c>
      <c r="AH22" s="44"/>
      <c r="AI22" s="48"/>
      <c r="AJ22" s="49"/>
      <c r="AK22" s="56"/>
      <c r="AL22" s="59"/>
      <c r="AM22" s="60"/>
      <c r="AN22" s="46"/>
      <c r="AO22" s="61"/>
      <c r="AP22" s="49"/>
      <c r="AQ22" s="62">
        <v>12146</v>
      </c>
      <c r="AR22" s="57"/>
      <c r="AS22" s="50">
        <v>8838</v>
      </c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</row>
    <row r="23" spans="1:133" ht="15.75" x14ac:dyDescent="0.2">
      <c r="A23" s="138"/>
      <c r="B23" s="138"/>
      <c r="C23" s="28" t="s">
        <v>16</v>
      </c>
      <c r="D23" s="32">
        <f t="shared" si="5"/>
        <v>2577.6999999999998</v>
      </c>
      <c r="E23" s="34"/>
      <c r="F23" s="175"/>
      <c r="G23" s="34">
        <v>0</v>
      </c>
      <c r="H23" s="141"/>
      <c r="I23" s="35">
        <f t="shared" si="4"/>
        <v>2577.6999999999998</v>
      </c>
      <c r="J23" s="141"/>
      <c r="K23" s="43">
        <v>34.200000000000003</v>
      </c>
      <c r="L23" s="44">
        <v>288.10000000000002</v>
      </c>
      <c r="M23" s="45">
        <v>175.4</v>
      </c>
      <c r="N23" s="46"/>
      <c r="O23" s="47"/>
      <c r="P23" s="48"/>
      <c r="Q23" s="49"/>
      <c r="R23" s="50">
        <v>79.900000000000006</v>
      </c>
      <c r="S23" s="51"/>
      <c r="T23" s="52"/>
      <c r="U23" s="53"/>
      <c r="V23" s="54"/>
      <c r="W23" s="49"/>
      <c r="X23" s="55">
        <v>375</v>
      </c>
      <c r="Y23" s="50">
        <v>77.900000000000006</v>
      </c>
      <c r="Z23" s="56">
        <v>40.700000000000003</v>
      </c>
      <c r="AA23" s="57"/>
      <c r="AB23" s="56">
        <v>66.5</v>
      </c>
      <c r="AC23" s="53"/>
      <c r="AD23" s="48">
        <v>7.7</v>
      </c>
      <c r="AE23" s="50"/>
      <c r="AF23" s="52">
        <v>54.8</v>
      </c>
      <c r="AG23" s="58">
        <v>500.9</v>
      </c>
      <c r="AH23" s="44"/>
      <c r="AI23" s="48"/>
      <c r="AJ23" s="49"/>
      <c r="AK23" s="56"/>
      <c r="AL23" s="59"/>
      <c r="AM23" s="60"/>
      <c r="AN23" s="46"/>
      <c r="AO23" s="61"/>
      <c r="AP23" s="49"/>
      <c r="AQ23" s="62">
        <v>506.7</v>
      </c>
      <c r="AR23" s="57"/>
      <c r="AS23" s="50">
        <v>369.9</v>
      </c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</row>
    <row r="24" spans="1:133" ht="24" customHeight="1" x14ac:dyDescent="0.2">
      <c r="A24" s="142" t="s">
        <v>109</v>
      </c>
      <c r="B24" s="143"/>
      <c r="C24" s="143"/>
      <c r="D24" s="144"/>
      <c r="E24" s="71"/>
      <c r="F24" s="119">
        <f>SUM(F20:F23)</f>
        <v>101517964.38</v>
      </c>
      <c r="G24" s="71"/>
      <c r="H24" s="120"/>
      <c r="I24" s="71"/>
      <c r="J24" s="119">
        <f>SUM(J20:J23)</f>
        <v>101517964.38</v>
      </c>
      <c r="K24" s="43"/>
      <c r="L24" s="44"/>
      <c r="M24" s="45"/>
      <c r="N24" s="46"/>
      <c r="O24" s="47"/>
      <c r="P24" s="48"/>
      <c r="Q24" s="49"/>
      <c r="R24" s="50"/>
      <c r="S24" s="51"/>
      <c r="T24" s="52"/>
      <c r="U24" s="53"/>
      <c r="V24" s="54"/>
      <c r="W24" s="49"/>
      <c r="X24" s="55"/>
      <c r="Y24" s="50"/>
      <c r="Z24" s="56"/>
      <c r="AA24" s="57"/>
      <c r="AB24" s="56"/>
      <c r="AC24" s="53"/>
      <c r="AD24" s="48"/>
      <c r="AE24" s="50"/>
      <c r="AF24" s="52"/>
      <c r="AG24" s="58"/>
      <c r="AH24" s="44"/>
      <c r="AI24" s="48"/>
      <c r="AJ24" s="49"/>
      <c r="AK24" s="56"/>
      <c r="AL24" s="59"/>
      <c r="AM24" s="60"/>
      <c r="AN24" s="46"/>
      <c r="AO24" s="61"/>
      <c r="AP24" s="49"/>
      <c r="AQ24" s="62"/>
      <c r="AR24" s="57"/>
      <c r="AS24" s="50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</row>
    <row r="25" spans="1:133" ht="21" customHeight="1" x14ac:dyDescent="0.2">
      <c r="A25" s="125" t="s">
        <v>68</v>
      </c>
      <c r="B25" s="134"/>
      <c r="C25" s="134"/>
      <c r="D25" s="134"/>
      <c r="E25" s="134"/>
      <c r="F25" s="16"/>
      <c r="G25" s="29"/>
      <c r="H25" s="16"/>
      <c r="I25" s="29"/>
      <c r="J25" s="16"/>
      <c r="K25" s="37"/>
      <c r="L25" s="29"/>
      <c r="M25" s="38"/>
      <c r="N25" s="39"/>
      <c r="O25" s="38"/>
      <c r="P25" s="38"/>
      <c r="Q25" s="39"/>
      <c r="R25" s="39"/>
      <c r="S25" s="39"/>
      <c r="T25" s="40"/>
      <c r="U25" s="40"/>
      <c r="V25" s="38"/>
      <c r="W25" s="38"/>
      <c r="X25" s="38"/>
      <c r="Y25" s="39"/>
      <c r="Z25" s="39"/>
      <c r="AA25" s="38"/>
      <c r="AB25" s="29"/>
      <c r="AC25" s="29"/>
      <c r="AD25" s="38"/>
      <c r="AE25" s="39"/>
      <c r="AF25" s="38"/>
      <c r="AG25" s="29"/>
      <c r="AH25" s="40"/>
      <c r="AI25" s="40"/>
      <c r="AJ25" s="39"/>
      <c r="AK25" s="38"/>
      <c r="AL25" s="38"/>
      <c r="AM25" s="41"/>
      <c r="AN25" s="38"/>
      <c r="AO25" s="29"/>
      <c r="AP25" s="29"/>
      <c r="AQ25" s="29"/>
      <c r="AR25" s="38"/>
      <c r="AS25" s="40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</row>
    <row r="26" spans="1:133" ht="23.25" customHeight="1" x14ac:dyDescent="0.2">
      <c r="A26" s="27" t="s">
        <v>61</v>
      </c>
      <c r="B26" s="30" t="s">
        <v>13</v>
      </c>
      <c r="C26" s="63" t="s">
        <v>16</v>
      </c>
      <c r="D26" s="63">
        <f t="shared" ref="D26:D54" si="6">SUM(K26,L26,M26,N26,O26,P26,Q26,R26,S26,T26,U26,V26,W26,X26,Y26,Z26,AA26,AB26,AC26,AD26,AE26,AF26,AG26,AH26,AI26,AJ26,AK26,AL26,AM26,AN26,AO26,AP26,AQ26,AR26,AS26)</f>
        <v>2687.7500000000005</v>
      </c>
      <c r="E26" s="64"/>
      <c r="F26" s="121">
        <f>SUM(F27,F30)</f>
        <v>41722684.047499999</v>
      </c>
      <c r="G26" s="64"/>
      <c r="H26" s="68">
        <f>SUM(H27,H30)</f>
        <v>5489212.0530000003</v>
      </c>
      <c r="I26" s="64"/>
      <c r="J26" s="68">
        <f>SUM(J27,J30)</f>
        <v>36233471.994499996</v>
      </c>
      <c r="K26" s="43">
        <v>98</v>
      </c>
      <c r="L26" s="72">
        <v>176.5</v>
      </c>
      <c r="M26" s="73">
        <v>102.1</v>
      </c>
      <c r="N26" s="74">
        <v>287</v>
      </c>
      <c r="O26" s="75">
        <v>8</v>
      </c>
      <c r="P26" s="76">
        <v>29.3</v>
      </c>
      <c r="Q26" s="77"/>
      <c r="R26" s="78">
        <v>5.7</v>
      </c>
      <c r="S26" s="79">
        <v>36</v>
      </c>
      <c r="T26" s="80">
        <v>28.9</v>
      </c>
      <c r="U26" s="81">
        <v>18.7</v>
      </c>
      <c r="V26" s="82">
        <v>11</v>
      </c>
      <c r="W26" s="77">
        <v>152.85</v>
      </c>
      <c r="X26" s="83">
        <v>371.7</v>
      </c>
      <c r="Y26" s="78">
        <v>14.5</v>
      </c>
      <c r="Z26" s="84">
        <v>349.8</v>
      </c>
      <c r="AA26" s="85">
        <v>19.899999999999999</v>
      </c>
      <c r="AB26" s="84">
        <v>14.9</v>
      </c>
      <c r="AC26" s="81">
        <v>32.1</v>
      </c>
      <c r="AD26" s="76">
        <v>8.8000000000000007</v>
      </c>
      <c r="AE26" s="78">
        <v>23</v>
      </c>
      <c r="AF26" s="80">
        <v>46.3</v>
      </c>
      <c r="AG26" s="86">
        <v>54.2</v>
      </c>
      <c r="AH26" s="72">
        <v>18.8</v>
      </c>
      <c r="AI26" s="76">
        <v>19.5</v>
      </c>
      <c r="AJ26" s="77"/>
      <c r="AK26" s="84">
        <v>28.5</v>
      </c>
      <c r="AL26" s="87">
        <v>105.8</v>
      </c>
      <c r="AM26" s="88">
        <v>45.8</v>
      </c>
      <c r="AN26" s="74">
        <v>83.5</v>
      </c>
      <c r="AO26" s="89">
        <v>52.9</v>
      </c>
      <c r="AP26" s="77">
        <v>23.4</v>
      </c>
      <c r="AQ26" s="90">
        <v>232</v>
      </c>
      <c r="AR26" s="57">
        <v>162.9</v>
      </c>
      <c r="AS26" s="50">
        <v>25.4</v>
      </c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</row>
    <row r="27" spans="1:133" s="9" customFormat="1" ht="60.75" customHeight="1" x14ac:dyDescent="0.2">
      <c r="A27" s="128" t="s">
        <v>62</v>
      </c>
      <c r="B27" s="30" t="s">
        <v>50</v>
      </c>
      <c r="C27" s="63" t="s">
        <v>16</v>
      </c>
      <c r="D27" s="63">
        <f t="shared" si="6"/>
        <v>1209.1499999999999</v>
      </c>
      <c r="E27" s="64"/>
      <c r="F27" s="42">
        <f>SUM(F28:F29)</f>
        <v>34195161.019500002</v>
      </c>
      <c r="G27" s="64">
        <v>194.1</v>
      </c>
      <c r="H27" s="42">
        <f>SUM(H28:H29)</f>
        <v>5489212.0530000003</v>
      </c>
      <c r="I27" s="64">
        <v>1015.05</v>
      </c>
      <c r="J27" s="42">
        <f>SUM(J28:J29)</f>
        <v>28705948.966499999</v>
      </c>
      <c r="K27" s="43">
        <v>44.6</v>
      </c>
      <c r="L27" s="44">
        <v>3.9</v>
      </c>
      <c r="M27" s="45">
        <v>77.7</v>
      </c>
      <c r="N27" s="46">
        <v>180</v>
      </c>
      <c r="O27" s="47">
        <v>8</v>
      </c>
      <c r="P27" s="48">
        <v>21.3</v>
      </c>
      <c r="Q27" s="49"/>
      <c r="R27" s="50"/>
      <c r="S27" s="51">
        <v>13.6</v>
      </c>
      <c r="T27" s="52">
        <v>2.2999999999999998</v>
      </c>
      <c r="U27" s="53"/>
      <c r="V27" s="54">
        <v>7.6</v>
      </c>
      <c r="W27" s="49">
        <v>87.45</v>
      </c>
      <c r="X27" s="55">
        <v>101.3</v>
      </c>
      <c r="Y27" s="50">
        <v>14.5</v>
      </c>
      <c r="Z27" s="56">
        <v>124.9</v>
      </c>
      <c r="AA27" s="57">
        <v>17.3</v>
      </c>
      <c r="AB27" s="56">
        <v>13.1</v>
      </c>
      <c r="AC27" s="53">
        <v>16</v>
      </c>
      <c r="AD27" s="48"/>
      <c r="AE27" s="50"/>
      <c r="AF27" s="52">
        <v>40.4</v>
      </c>
      <c r="AG27" s="58">
        <v>54.2</v>
      </c>
      <c r="AH27" s="44">
        <v>18.8</v>
      </c>
      <c r="AI27" s="48">
        <v>19.5</v>
      </c>
      <c r="AJ27" s="49"/>
      <c r="AK27" s="56"/>
      <c r="AL27" s="59">
        <v>48.1</v>
      </c>
      <c r="AM27" s="60">
        <v>31.1</v>
      </c>
      <c r="AN27" s="46">
        <v>65</v>
      </c>
      <c r="AO27" s="61"/>
      <c r="AP27" s="49">
        <v>18.399999999999999</v>
      </c>
      <c r="AQ27" s="62">
        <v>66.8</v>
      </c>
      <c r="AR27" s="57">
        <v>91.2</v>
      </c>
      <c r="AS27" s="50">
        <v>22.1</v>
      </c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</row>
    <row r="28" spans="1:133" s="9" customFormat="1" ht="83.25" customHeight="1" x14ac:dyDescent="0.2">
      <c r="A28" s="128"/>
      <c r="B28" s="30" t="s">
        <v>72</v>
      </c>
      <c r="C28" s="63" t="s">
        <v>16</v>
      </c>
      <c r="D28" s="63">
        <f t="shared" si="6"/>
        <v>4</v>
      </c>
      <c r="E28" s="64">
        <v>28280.33</v>
      </c>
      <c r="F28" s="42">
        <f>D28*E28</f>
        <v>113121.32</v>
      </c>
      <c r="G28" s="64">
        <v>4</v>
      </c>
      <c r="H28" s="42">
        <f>G28*E28</f>
        <v>113121.32</v>
      </c>
      <c r="I28" s="64">
        <v>0</v>
      </c>
      <c r="J28" s="42">
        <f>I28*E28</f>
        <v>0</v>
      </c>
      <c r="K28" s="43"/>
      <c r="L28" s="44"/>
      <c r="M28" s="45"/>
      <c r="N28" s="46"/>
      <c r="O28" s="47"/>
      <c r="P28" s="48"/>
      <c r="Q28" s="49"/>
      <c r="R28" s="50"/>
      <c r="S28" s="51"/>
      <c r="T28" s="52"/>
      <c r="U28" s="53"/>
      <c r="V28" s="54"/>
      <c r="W28" s="49"/>
      <c r="X28" s="55"/>
      <c r="Y28" s="50"/>
      <c r="Z28" s="56"/>
      <c r="AA28" s="57"/>
      <c r="AB28" s="56"/>
      <c r="AC28" s="53"/>
      <c r="AD28" s="48"/>
      <c r="AE28" s="50"/>
      <c r="AF28" s="52"/>
      <c r="AG28" s="58">
        <v>4</v>
      </c>
      <c r="AH28" s="44"/>
      <c r="AI28" s="48"/>
      <c r="AJ28" s="49"/>
      <c r="AK28" s="56"/>
      <c r="AL28" s="59"/>
      <c r="AM28" s="60"/>
      <c r="AN28" s="46"/>
      <c r="AO28" s="61"/>
      <c r="AP28" s="49"/>
      <c r="AQ28" s="62"/>
      <c r="AR28" s="57"/>
      <c r="AS28" s="50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</row>
    <row r="29" spans="1:133" s="9" customFormat="1" ht="79.5" customHeight="1" x14ac:dyDescent="0.2">
      <c r="A29" s="128"/>
      <c r="B29" s="30" t="s">
        <v>73</v>
      </c>
      <c r="C29" s="63" t="s">
        <v>16</v>
      </c>
      <c r="D29" s="63">
        <f t="shared" si="6"/>
        <v>1205.1499999999999</v>
      </c>
      <c r="E29" s="64">
        <v>28280.33</v>
      </c>
      <c r="F29" s="42">
        <f>D29*E29</f>
        <v>34082039.699500002</v>
      </c>
      <c r="G29" s="64">
        <v>190.1</v>
      </c>
      <c r="H29" s="42">
        <f>G29*E29</f>
        <v>5376090.733</v>
      </c>
      <c r="I29" s="64">
        <v>1015.05</v>
      </c>
      <c r="J29" s="42">
        <f>I29*E29</f>
        <v>28705948.966499999</v>
      </c>
      <c r="K29" s="43">
        <v>44.6</v>
      </c>
      <c r="L29" s="44">
        <v>3.9</v>
      </c>
      <c r="M29" s="45">
        <v>77.7</v>
      </c>
      <c r="N29" s="46">
        <v>180</v>
      </c>
      <c r="O29" s="47">
        <v>8</v>
      </c>
      <c r="P29" s="48">
        <v>21.3</v>
      </c>
      <c r="Q29" s="49"/>
      <c r="R29" s="50"/>
      <c r="S29" s="51">
        <v>13.6</v>
      </c>
      <c r="T29" s="52">
        <v>2.2999999999999998</v>
      </c>
      <c r="U29" s="53"/>
      <c r="V29" s="54">
        <v>7.6</v>
      </c>
      <c r="W29" s="49">
        <v>87.45</v>
      </c>
      <c r="X29" s="55">
        <v>101.3</v>
      </c>
      <c r="Y29" s="50">
        <v>14.5</v>
      </c>
      <c r="Z29" s="56">
        <v>124.9</v>
      </c>
      <c r="AA29" s="57">
        <v>17.3</v>
      </c>
      <c r="AB29" s="56">
        <v>13.1</v>
      </c>
      <c r="AC29" s="53">
        <v>16</v>
      </c>
      <c r="AD29" s="48"/>
      <c r="AE29" s="50"/>
      <c r="AF29" s="52">
        <v>40.4</v>
      </c>
      <c r="AG29" s="58">
        <v>50.2</v>
      </c>
      <c r="AH29" s="44">
        <v>18.8</v>
      </c>
      <c r="AI29" s="48">
        <v>19.5</v>
      </c>
      <c r="AJ29" s="49"/>
      <c r="AK29" s="56"/>
      <c r="AL29" s="59">
        <v>48.1</v>
      </c>
      <c r="AM29" s="60">
        <v>31.1</v>
      </c>
      <c r="AN29" s="46">
        <v>65</v>
      </c>
      <c r="AO29" s="61"/>
      <c r="AP29" s="49">
        <v>18.399999999999999</v>
      </c>
      <c r="AQ29" s="62">
        <v>66.8</v>
      </c>
      <c r="AR29" s="57">
        <v>91.2</v>
      </c>
      <c r="AS29" s="50">
        <v>22.1</v>
      </c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</row>
    <row r="30" spans="1:133" ht="86.25" customHeight="1" x14ac:dyDescent="0.2">
      <c r="A30" s="183" t="s">
        <v>60</v>
      </c>
      <c r="B30" s="30" t="s">
        <v>17</v>
      </c>
      <c r="C30" s="63" t="s">
        <v>16</v>
      </c>
      <c r="D30" s="63">
        <f t="shared" si="6"/>
        <v>1478.6000000000001</v>
      </c>
      <c r="E30" s="64"/>
      <c r="F30" s="42">
        <f>SUM(F31:F32)</f>
        <v>7527523.0279999999</v>
      </c>
      <c r="G30" s="64">
        <v>0</v>
      </c>
      <c r="H30" s="42">
        <v>0</v>
      </c>
      <c r="I30" s="64">
        <v>1478.6</v>
      </c>
      <c r="J30" s="42">
        <f>SUM(J31:J32)</f>
        <v>7527523.027999999</v>
      </c>
      <c r="K30" s="43">
        <v>53.4</v>
      </c>
      <c r="L30" s="44">
        <v>172.6</v>
      </c>
      <c r="M30" s="45">
        <v>24.4</v>
      </c>
      <c r="N30" s="46">
        <v>107</v>
      </c>
      <c r="O30" s="47"/>
      <c r="P30" s="48">
        <v>8</v>
      </c>
      <c r="Q30" s="49"/>
      <c r="R30" s="50">
        <v>5.7</v>
      </c>
      <c r="S30" s="51">
        <v>22.4</v>
      </c>
      <c r="T30" s="52">
        <v>26.6</v>
      </c>
      <c r="U30" s="53">
        <v>18.7</v>
      </c>
      <c r="V30" s="54">
        <v>3.4</v>
      </c>
      <c r="W30" s="49">
        <v>65.400000000000006</v>
      </c>
      <c r="X30" s="55">
        <v>270.39999999999998</v>
      </c>
      <c r="Y30" s="50"/>
      <c r="Z30" s="56">
        <v>224.9</v>
      </c>
      <c r="AA30" s="57">
        <v>2.6</v>
      </c>
      <c r="AB30" s="56">
        <v>1.8</v>
      </c>
      <c r="AC30" s="53">
        <v>16.100000000000001</v>
      </c>
      <c r="AD30" s="48">
        <v>8.8000000000000007</v>
      </c>
      <c r="AE30" s="50">
        <v>23</v>
      </c>
      <c r="AF30" s="52">
        <v>5.9</v>
      </c>
      <c r="AG30" s="58"/>
      <c r="AH30" s="44"/>
      <c r="AI30" s="48"/>
      <c r="AJ30" s="49"/>
      <c r="AK30" s="56">
        <v>28.5</v>
      </c>
      <c r="AL30" s="59">
        <v>57.7</v>
      </c>
      <c r="AM30" s="60">
        <v>14.7</v>
      </c>
      <c r="AN30" s="46">
        <v>18.5</v>
      </c>
      <c r="AO30" s="61">
        <v>52.9</v>
      </c>
      <c r="AP30" s="49">
        <v>5</v>
      </c>
      <c r="AQ30" s="62">
        <v>165.2</v>
      </c>
      <c r="AR30" s="57">
        <v>71.7</v>
      </c>
      <c r="AS30" s="50">
        <v>3.3</v>
      </c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</row>
    <row r="31" spans="1:133" ht="42" customHeight="1" x14ac:dyDescent="0.2">
      <c r="A31" s="184"/>
      <c r="B31" s="30" t="s">
        <v>18</v>
      </c>
      <c r="C31" s="63" t="s">
        <v>16</v>
      </c>
      <c r="D31" s="63">
        <f t="shared" si="6"/>
        <v>1474.3000000000002</v>
      </c>
      <c r="E31" s="64">
        <v>5090.9799999999996</v>
      </c>
      <c r="F31" s="42">
        <f>E31*D31</f>
        <v>7505631.8140000002</v>
      </c>
      <c r="G31" s="64">
        <v>0</v>
      </c>
      <c r="H31" s="42">
        <v>0</v>
      </c>
      <c r="I31" s="64">
        <v>1474.3</v>
      </c>
      <c r="J31" s="42">
        <f>I31*E31</f>
        <v>7505631.8139999993</v>
      </c>
      <c r="K31" s="43">
        <v>53.4</v>
      </c>
      <c r="L31" s="44">
        <v>172.6</v>
      </c>
      <c r="M31" s="45">
        <v>24.4</v>
      </c>
      <c r="N31" s="46">
        <v>107</v>
      </c>
      <c r="O31" s="47"/>
      <c r="P31" s="48">
        <v>8</v>
      </c>
      <c r="Q31" s="49"/>
      <c r="R31" s="50">
        <v>5.7</v>
      </c>
      <c r="S31" s="51">
        <v>22.4</v>
      </c>
      <c r="T31" s="52">
        <v>26.6</v>
      </c>
      <c r="U31" s="53">
        <v>18.7</v>
      </c>
      <c r="V31" s="54">
        <v>3.4</v>
      </c>
      <c r="W31" s="49">
        <v>65.400000000000006</v>
      </c>
      <c r="X31" s="55">
        <v>270.39999999999998</v>
      </c>
      <c r="Y31" s="50"/>
      <c r="Z31" s="56">
        <v>224.9</v>
      </c>
      <c r="AA31" s="57">
        <v>2.6</v>
      </c>
      <c r="AB31" s="56">
        <v>1.8</v>
      </c>
      <c r="AC31" s="53">
        <v>11.8</v>
      </c>
      <c r="AD31" s="48">
        <v>8.8000000000000007</v>
      </c>
      <c r="AE31" s="50">
        <v>23</v>
      </c>
      <c r="AF31" s="52">
        <v>5.9</v>
      </c>
      <c r="AG31" s="58"/>
      <c r="AH31" s="44"/>
      <c r="AI31" s="48"/>
      <c r="AJ31" s="49"/>
      <c r="AK31" s="56">
        <v>28.5</v>
      </c>
      <c r="AL31" s="59">
        <v>57.7</v>
      </c>
      <c r="AM31" s="60">
        <v>14.7</v>
      </c>
      <c r="AN31" s="46">
        <v>18.5</v>
      </c>
      <c r="AO31" s="61">
        <v>52.9</v>
      </c>
      <c r="AP31" s="49">
        <v>5</v>
      </c>
      <c r="AQ31" s="62">
        <v>165.2</v>
      </c>
      <c r="AR31" s="57">
        <v>71.7</v>
      </c>
      <c r="AS31" s="50">
        <v>3.3</v>
      </c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</row>
    <row r="32" spans="1:133" ht="42" customHeight="1" x14ac:dyDescent="0.2">
      <c r="A32" s="182"/>
      <c r="B32" s="30" t="s">
        <v>76</v>
      </c>
      <c r="C32" s="63"/>
      <c r="D32" s="63">
        <f t="shared" si="6"/>
        <v>4.3</v>
      </c>
      <c r="E32" s="64">
        <v>5090.9799999999996</v>
      </c>
      <c r="F32" s="42">
        <f>D32*E32</f>
        <v>21891.213999999996</v>
      </c>
      <c r="G32" s="64">
        <v>0</v>
      </c>
      <c r="H32" s="42">
        <v>0</v>
      </c>
      <c r="I32" s="64">
        <v>4.3</v>
      </c>
      <c r="J32" s="42">
        <f>I32*E32</f>
        <v>21891.213999999996</v>
      </c>
      <c r="K32" s="43"/>
      <c r="L32" s="72"/>
      <c r="M32" s="73"/>
      <c r="N32" s="74"/>
      <c r="O32" s="75"/>
      <c r="P32" s="76"/>
      <c r="Q32" s="77"/>
      <c r="R32" s="78"/>
      <c r="S32" s="79"/>
      <c r="T32" s="80"/>
      <c r="U32" s="81"/>
      <c r="V32" s="82"/>
      <c r="W32" s="77"/>
      <c r="X32" s="83"/>
      <c r="Y32" s="78"/>
      <c r="Z32" s="84"/>
      <c r="AA32" s="85"/>
      <c r="AB32" s="84"/>
      <c r="AC32" s="81">
        <v>4.3</v>
      </c>
      <c r="AD32" s="76"/>
      <c r="AE32" s="78"/>
      <c r="AF32" s="80"/>
      <c r="AG32" s="86"/>
      <c r="AH32" s="72"/>
      <c r="AI32" s="76"/>
      <c r="AJ32" s="77"/>
      <c r="AK32" s="84"/>
      <c r="AL32" s="87"/>
      <c r="AM32" s="88"/>
      <c r="AN32" s="74"/>
      <c r="AO32" s="89"/>
      <c r="AP32" s="77"/>
      <c r="AQ32" s="90"/>
      <c r="AR32" s="57"/>
      <c r="AS32" s="50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</row>
    <row r="33" spans="1:133" ht="35.25" customHeight="1" x14ac:dyDescent="0.2">
      <c r="A33" s="27" t="s">
        <v>19</v>
      </c>
      <c r="B33" s="30" t="s">
        <v>14</v>
      </c>
      <c r="C33" s="63" t="s">
        <v>16</v>
      </c>
      <c r="D33" s="63">
        <f t="shared" si="6"/>
        <v>4007.4500000000003</v>
      </c>
      <c r="E33" s="64"/>
      <c r="F33" s="121">
        <f>SUM(F34,F37)</f>
        <v>26375744.772999998</v>
      </c>
      <c r="G33" s="64">
        <v>0</v>
      </c>
      <c r="H33" s="42">
        <f>SUM(H34,H37)</f>
        <v>0</v>
      </c>
      <c r="I33" s="64">
        <f>SUM(I34,I37)</f>
        <v>4007.4500000000003</v>
      </c>
      <c r="J33" s="68">
        <f>SUM(J34,J37)</f>
        <v>26375744.772999998</v>
      </c>
      <c r="K33" s="43">
        <v>36.700000000000003</v>
      </c>
      <c r="L33" s="72">
        <v>156.4</v>
      </c>
      <c r="M33" s="73">
        <v>160.5</v>
      </c>
      <c r="N33" s="74">
        <v>178.4</v>
      </c>
      <c r="O33" s="75">
        <v>29.5</v>
      </c>
      <c r="P33" s="76">
        <v>92.4</v>
      </c>
      <c r="Q33" s="77"/>
      <c r="R33" s="78">
        <v>34.200000000000003</v>
      </c>
      <c r="S33" s="79">
        <v>57.4</v>
      </c>
      <c r="T33" s="80">
        <v>47.8</v>
      </c>
      <c r="U33" s="81">
        <v>26.2</v>
      </c>
      <c r="V33" s="82">
        <v>13.5</v>
      </c>
      <c r="W33" s="77">
        <v>111.15</v>
      </c>
      <c r="X33" s="83">
        <v>116.8</v>
      </c>
      <c r="Y33" s="78">
        <v>17.5</v>
      </c>
      <c r="Z33" s="84">
        <v>134.19999999999999</v>
      </c>
      <c r="AA33" s="85">
        <v>111.5</v>
      </c>
      <c r="AB33" s="84">
        <v>66.400000000000006</v>
      </c>
      <c r="AC33" s="81">
        <v>93.7</v>
      </c>
      <c r="AD33" s="76">
        <v>30</v>
      </c>
      <c r="AE33" s="78">
        <v>50.8</v>
      </c>
      <c r="AF33" s="80">
        <v>73.8</v>
      </c>
      <c r="AG33" s="86">
        <v>306.2</v>
      </c>
      <c r="AH33" s="72">
        <v>88.8</v>
      </c>
      <c r="AI33" s="76">
        <v>73.5</v>
      </c>
      <c r="AJ33" s="77">
        <v>134.30000000000001</v>
      </c>
      <c r="AK33" s="84">
        <v>231.6</v>
      </c>
      <c r="AL33" s="87">
        <v>270.2</v>
      </c>
      <c r="AM33" s="88">
        <v>273.3</v>
      </c>
      <c r="AN33" s="74">
        <v>334.4</v>
      </c>
      <c r="AO33" s="89">
        <v>70.2</v>
      </c>
      <c r="AP33" s="77">
        <v>40.299999999999997</v>
      </c>
      <c r="AQ33" s="90">
        <v>273</v>
      </c>
      <c r="AR33" s="57">
        <v>174.6</v>
      </c>
      <c r="AS33" s="50">
        <v>98.2</v>
      </c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</row>
    <row r="34" spans="1:133" ht="63" x14ac:dyDescent="0.2">
      <c r="A34" s="128" t="s">
        <v>63</v>
      </c>
      <c r="B34" s="30" t="s">
        <v>46</v>
      </c>
      <c r="C34" s="63" t="s">
        <v>16</v>
      </c>
      <c r="D34" s="63">
        <f t="shared" si="6"/>
        <v>3346.5499999999997</v>
      </c>
      <c r="E34" s="64"/>
      <c r="F34" s="42">
        <f>SUM(F35:F36)</f>
        <v>22012601.934999999</v>
      </c>
      <c r="G34" s="64">
        <v>0</v>
      </c>
      <c r="H34" s="42">
        <v>0</v>
      </c>
      <c r="I34" s="64">
        <f>SUM(I35:I36)</f>
        <v>3346.55</v>
      </c>
      <c r="J34" s="42">
        <f>SUM(J35:J36)</f>
        <v>22012601.934999999</v>
      </c>
      <c r="K34" s="43">
        <v>35.6</v>
      </c>
      <c r="L34" s="72">
        <v>128.4</v>
      </c>
      <c r="M34" s="73">
        <v>160.5</v>
      </c>
      <c r="N34" s="74">
        <v>166</v>
      </c>
      <c r="O34" s="75">
        <v>29.5</v>
      </c>
      <c r="P34" s="76">
        <v>92.4</v>
      </c>
      <c r="Q34" s="77"/>
      <c r="R34" s="78">
        <v>16.5</v>
      </c>
      <c r="S34" s="79">
        <v>49.1</v>
      </c>
      <c r="T34" s="80">
        <v>35.1</v>
      </c>
      <c r="U34" s="81">
        <v>13</v>
      </c>
      <c r="V34" s="82">
        <v>7.6</v>
      </c>
      <c r="W34" s="77">
        <v>87.45</v>
      </c>
      <c r="X34" s="83">
        <v>101.3</v>
      </c>
      <c r="Y34" s="78">
        <v>17.5</v>
      </c>
      <c r="Z34" s="84">
        <v>132.1</v>
      </c>
      <c r="AA34" s="85">
        <v>100.1</v>
      </c>
      <c r="AB34" s="84">
        <v>66.400000000000006</v>
      </c>
      <c r="AC34" s="81">
        <v>93.7</v>
      </c>
      <c r="AD34" s="76">
        <v>20</v>
      </c>
      <c r="AE34" s="78">
        <v>18.2</v>
      </c>
      <c r="AF34" s="80">
        <v>62.8</v>
      </c>
      <c r="AG34" s="86">
        <v>205</v>
      </c>
      <c r="AH34" s="72">
        <v>88.8</v>
      </c>
      <c r="AI34" s="76">
        <v>73.5</v>
      </c>
      <c r="AJ34" s="77">
        <v>68.599999999999994</v>
      </c>
      <c r="AK34" s="84">
        <v>197.2</v>
      </c>
      <c r="AL34" s="87">
        <v>268.2</v>
      </c>
      <c r="AM34" s="88">
        <v>250</v>
      </c>
      <c r="AN34" s="74">
        <v>320.5</v>
      </c>
      <c r="AO34" s="89">
        <v>65.8</v>
      </c>
      <c r="AP34" s="77">
        <v>40.299999999999997</v>
      </c>
      <c r="AQ34" s="90">
        <v>87.1</v>
      </c>
      <c r="AR34" s="57">
        <v>161.19999999999999</v>
      </c>
      <c r="AS34" s="50">
        <v>87.1</v>
      </c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</row>
    <row r="35" spans="1:133" ht="47.25" x14ac:dyDescent="0.2">
      <c r="A35" s="128"/>
      <c r="B35" s="30" t="s">
        <v>15</v>
      </c>
      <c r="C35" s="63" t="s">
        <v>16</v>
      </c>
      <c r="D35" s="63">
        <f t="shared" si="6"/>
        <v>257.89999999999998</v>
      </c>
      <c r="E35" s="64">
        <v>6577.7</v>
      </c>
      <c r="F35" s="42">
        <f>D35*E35</f>
        <v>1696388.8299999998</v>
      </c>
      <c r="G35" s="64">
        <v>0</v>
      </c>
      <c r="H35" s="42">
        <v>0</v>
      </c>
      <c r="I35" s="64">
        <v>257.89999999999998</v>
      </c>
      <c r="J35" s="42">
        <f>I35*E35</f>
        <v>1696388.8299999998</v>
      </c>
      <c r="K35" s="43"/>
      <c r="L35" s="44"/>
      <c r="M35" s="45">
        <v>5.0999999999999996</v>
      </c>
      <c r="N35" s="46"/>
      <c r="O35" s="47">
        <v>8</v>
      </c>
      <c r="P35" s="48"/>
      <c r="Q35" s="49"/>
      <c r="R35" s="50"/>
      <c r="S35" s="51">
        <v>13.6</v>
      </c>
      <c r="T35" s="52">
        <v>2.2999999999999998</v>
      </c>
      <c r="U35" s="53"/>
      <c r="V35" s="54"/>
      <c r="W35" s="49"/>
      <c r="X35" s="55"/>
      <c r="Y35" s="50"/>
      <c r="Z35" s="56"/>
      <c r="AA35" s="57">
        <v>17.3</v>
      </c>
      <c r="AB35" s="56">
        <v>13.1</v>
      </c>
      <c r="AC35" s="53">
        <v>16</v>
      </c>
      <c r="AD35" s="48"/>
      <c r="AE35" s="50"/>
      <c r="AF35" s="52"/>
      <c r="AG35" s="58"/>
      <c r="AH35" s="44">
        <v>18.8</v>
      </c>
      <c r="AI35" s="48">
        <v>19.5</v>
      </c>
      <c r="AJ35" s="49"/>
      <c r="AK35" s="56"/>
      <c r="AL35" s="59">
        <v>48.1</v>
      </c>
      <c r="AM35" s="60">
        <v>31.1</v>
      </c>
      <c r="AN35" s="46">
        <v>65</v>
      </c>
      <c r="AO35" s="61"/>
      <c r="AP35" s="49"/>
      <c r="AQ35" s="62"/>
      <c r="AR35" s="57"/>
      <c r="AS35" s="50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</row>
    <row r="36" spans="1:133" ht="64.5" customHeight="1" x14ac:dyDescent="0.2">
      <c r="A36" s="128"/>
      <c r="B36" s="30" t="s">
        <v>20</v>
      </c>
      <c r="C36" s="63" t="s">
        <v>16</v>
      </c>
      <c r="D36" s="63">
        <f t="shared" si="6"/>
        <v>3088.65</v>
      </c>
      <c r="E36" s="64">
        <v>6577.7</v>
      </c>
      <c r="F36" s="42">
        <f>D36*E36</f>
        <v>20316213.105</v>
      </c>
      <c r="G36" s="64">
        <v>0</v>
      </c>
      <c r="H36" s="42">
        <v>0</v>
      </c>
      <c r="I36" s="64">
        <v>3088.65</v>
      </c>
      <c r="J36" s="42">
        <f>I36*E36</f>
        <v>20316213.105</v>
      </c>
      <c r="K36" s="43">
        <v>35.6</v>
      </c>
      <c r="L36" s="44">
        <v>128.4</v>
      </c>
      <c r="M36" s="45">
        <v>155.4</v>
      </c>
      <c r="N36" s="46">
        <v>166</v>
      </c>
      <c r="O36" s="47">
        <v>21.5</v>
      </c>
      <c r="P36" s="48">
        <v>92.4</v>
      </c>
      <c r="Q36" s="49"/>
      <c r="R36" s="50">
        <v>16.5</v>
      </c>
      <c r="S36" s="51">
        <v>35.5</v>
      </c>
      <c r="T36" s="52">
        <v>32.799999999999997</v>
      </c>
      <c r="U36" s="53">
        <v>13</v>
      </c>
      <c r="V36" s="54">
        <v>7.6</v>
      </c>
      <c r="W36" s="49">
        <v>87.45</v>
      </c>
      <c r="X36" s="55">
        <v>101.3</v>
      </c>
      <c r="Y36" s="50">
        <v>17.5</v>
      </c>
      <c r="Z36" s="56">
        <v>132.1</v>
      </c>
      <c r="AA36" s="57">
        <v>82.8</v>
      </c>
      <c r="AB36" s="56">
        <v>53.3</v>
      </c>
      <c r="AC36" s="53">
        <v>77.7</v>
      </c>
      <c r="AD36" s="48">
        <v>20</v>
      </c>
      <c r="AE36" s="50">
        <v>18.2</v>
      </c>
      <c r="AF36" s="52">
        <v>62.8</v>
      </c>
      <c r="AG36" s="58">
        <v>205</v>
      </c>
      <c r="AH36" s="44">
        <v>70</v>
      </c>
      <c r="AI36" s="48">
        <v>54</v>
      </c>
      <c r="AJ36" s="49">
        <v>68.599999999999994</v>
      </c>
      <c r="AK36" s="56">
        <v>197.2</v>
      </c>
      <c r="AL36" s="59">
        <v>220.1</v>
      </c>
      <c r="AM36" s="60">
        <v>218.9</v>
      </c>
      <c r="AN36" s="46">
        <v>255.5</v>
      </c>
      <c r="AO36" s="61">
        <v>65.8</v>
      </c>
      <c r="AP36" s="49">
        <v>40.299999999999997</v>
      </c>
      <c r="AQ36" s="62">
        <v>87.1</v>
      </c>
      <c r="AR36" s="57">
        <v>161.19999999999999</v>
      </c>
      <c r="AS36" s="50">
        <v>87.1</v>
      </c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</row>
    <row r="37" spans="1:133" ht="31.5" x14ac:dyDescent="0.2">
      <c r="A37" s="31" t="s">
        <v>64</v>
      </c>
      <c r="B37" s="30" t="s">
        <v>47</v>
      </c>
      <c r="C37" s="63" t="s">
        <v>16</v>
      </c>
      <c r="D37" s="63">
        <f t="shared" si="6"/>
        <v>660.9</v>
      </c>
      <c r="E37" s="64">
        <v>6601.82</v>
      </c>
      <c r="F37" s="42">
        <f>D37*E37</f>
        <v>4363142.8379999995</v>
      </c>
      <c r="G37" s="64">
        <v>0</v>
      </c>
      <c r="H37" s="42">
        <v>0</v>
      </c>
      <c r="I37" s="64">
        <v>660.9</v>
      </c>
      <c r="J37" s="42">
        <f>I37*E37</f>
        <v>4363142.8379999995</v>
      </c>
      <c r="K37" s="43">
        <v>1.1000000000000001</v>
      </c>
      <c r="L37" s="44">
        <v>28</v>
      </c>
      <c r="M37" s="45"/>
      <c r="N37" s="46">
        <v>12.4</v>
      </c>
      <c r="O37" s="47"/>
      <c r="P37" s="48"/>
      <c r="Q37" s="49"/>
      <c r="R37" s="50">
        <v>17.7</v>
      </c>
      <c r="S37" s="51">
        <v>8.3000000000000007</v>
      </c>
      <c r="T37" s="52">
        <v>12.7</v>
      </c>
      <c r="U37" s="53">
        <v>13.2</v>
      </c>
      <c r="V37" s="54">
        <v>5.9</v>
      </c>
      <c r="W37" s="49">
        <v>23.7</v>
      </c>
      <c r="X37" s="55">
        <v>15.5</v>
      </c>
      <c r="Y37" s="50"/>
      <c r="Z37" s="56">
        <v>2.1</v>
      </c>
      <c r="AA37" s="57">
        <v>11.4</v>
      </c>
      <c r="AB37" s="56"/>
      <c r="AC37" s="53"/>
      <c r="AD37" s="48">
        <v>10</v>
      </c>
      <c r="AE37" s="50">
        <v>32.6</v>
      </c>
      <c r="AF37" s="52">
        <v>11</v>
      </c>
      <c r="AG37" s="58">
        <v>101.2</v>
      </c>
      <c r="AH37" s="44"/>
      <c r="AI37" s="48"/>
      <c r="AJ37" s="49">
        <v>65.7</v>
      </c>
      <c r="AK37" s="56">
        <v>34.4</v>
      </c>
      <c r="AL37" s="59">
        <v>2</v>
      </c>
      <c r="AM37" s="60">
        <v>23.3</v>
      </c>
      <c r="AN37" s="46">
        <v>13.9</v>
      </c>
      <c r="AO37" s="61">
        <v>4.4000000000000004</v>
      </c>
      <c r="AP37" s="49"/>
      <c r="AQ37" s="62">
        <v>185.9</v>
      </c>
      <c r="AR37" s="57">
        <v>13.4</v>
      </c>
      <c r="AS37" s="50">
        <v>11.1</v>
      </c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</row>
    <row r="38" spans="1:133" ht="42" customHeight="1" x14ac:dyDescent="0.2">
      <c r="A38" s="27" t="s">
        <v>21</v>
      </c>
      <c r="B38" s="30" t="s">
        <v>48</v>
      </c>
      <c r="C38" s="63" t="s">
        <v>16</v>
      </c>
      <c r="D38" s="63">
        <f t="shared" si="6"/>
        <v>1048.0999999999999</v>
      </c>
      <c r="E38" s="64"/>
      <c r="F38" s="121">
        <f>SUM(F39:F40)</f>
        <v>6921599.9949999992</v>
      </c>
      <c r="G38" s="64">
        <v>0</v>
      </c>
      <c r="H38" s="42">
        <f>SUM(H39:H40)</f>
        <v>0</v>
      </c>
      <c r="I38" s="64">
        <v>1048.0999999999999</v>
      </c>
      <c r="J38" s="68">
        <f>SUM(J39:J40)</f>
        <v>6921599.9949999992</v>
      </c>
      <c r="K38" s="43">
        <v>31.2</v>
      </c>
      <c r="L38" s="44">
        <v>7</v>
      </c>
      <c r="M38" s="45">
        <v>59</v>
      </c>
      <c r="N38" s="46">
        <v>124.8</v>
      </c>
      <c r="O38" s="47"/>
      <c r="P38" s="48">
        <v>3.9</v>
      </c>
      <c r="Q38" s="49"/>
      <c r="R38" s="50">
        <v>13.4</v>
      </c>
      <c r="S38" s="51">
        <v>35.799999999999997</v>
      </c>
      <c r="T38" s="52">
        <v>13.7</v>
      </c>
      <c r="U38" s="53">
        <v>7.6</v>
      </c>
      <c r="V38" s="54">
        <v>17.2</v>
      </c>
      <c r="W38" s="49">
        <v>27.9</v>
      </c>
      <c r="X38" s="55">
        <v>137.6</v>
      </c>
      <c r="Y38" s="50">
        <v>7.9</v>
      </c>
      <c r="Z38" s="56">
        <v>103.9</v>
      </c>
      <c r="AA38" s="57">
        <v>21.8</v>
      </c>
      <c r="AB38" s="56">
        <v>5</v>
      </c>
      <c r="AC38" s="53">
        <v>31.5</v>
      </c>
      <c r="AD38" s="48">
        <v>8.4</v>
      </c>
      <c r="AE38" s="50"/>
      <c r="AF38" s="52">
        <v>23</v>
      </c>
      <c r="AG38" s="58">
        <v>48.2</v>
      </c>
      <c r="AH38" s="44">
        <v>37.799999999999997</v>
      </c>
      <c r="AI38" s="48">
        <v>10</v>
      </c>
      <c r="AJ38" s="49"/>
      <c r="AK38" s="56">
        <v>65.099999999999994</v>
      </c>
      <c r="AL38" s="59">
        <v>19</v>
      </c>
      <c r="AM38" s="60">
        <v>31.3</v>
      </c>
      <c r="AN38" s="46">
        <v>64.599999999999994</v>
      </c>
      <c r="AO38" s="61"/>
      <c r="AP38" s="49">
        <v>11.7</v>
      </c>
      <c r="AQ38" s="62">
        <v>41</v>
      </c>
      <c r="AR38" s="57">
        <v>30.1</v>
      </c>
      <c r="AS38" s="50">
        <v>8.6999999999999993</v>
      </c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</row>
    <row r="39" spans="1:133" ht="39" customHeight="1" x14ac:dyDescent="0.2">
      <c r="A39" s="27" t="s">
        <v>41</v>
      </c>
      <c r="B39" s="30" t="s">
        <v>42</v>
      </c>
      <c r="C39" s="63" t="s">
        <v>16</v>
      </c>
      <c r="D39" s="122">
        <f t="shared" si="6"/>
        <v>4</v>
      </c>
      <c r="E39" s="64">
        <v>6603.95</v>
      </c>
      <c r="F39" s="42">
        <f>D39*E39</f>
        <v>26415.8</v>
      </c>
      <c r="G39" s="64">
        <v>0</v>
      </c>
      <c r="H39" s="42">
        <v>0</v>
      </c>
      <c r="I39" s="64">
        <v>4</v>
      </c>
      <c r="J39" s="42">
        <f>I39*E39</f>
        <v>26415.8</v>
      </c>
      <c r="K39" s="43"/>
      <c r="L39" s="44"/>
      <c r="M39" s="45"/>
      <c r="N39" s="46"/>
      <c r="O39" s="47"/>
      <c r="P39" s="48"/>
      <c r="Q39" s="49"/>
      <c r="R39" s="50"/>
      <c r="S39" s="51"/>
      <c r="T39" s="52"/>
      <c r="U39" s="53"/>
      <c r="V39" s="54"/>
      <c r="W39" s="49"/>
      <c r="X39" s="55"/>
      <c r="Y39" s="50"/>
      <c r="Z39" s="56"/>
      <c r="AA39" s="57"/>
      <c r="AB39" s="56"/>
      <c r="AC39" s="53"/>
      <c r="AD39" s="48"/>
      <c r="AE39" s="50"/>
      <c r="AF39" s="52"/>
      <c r="AG39" s="58">
        <v>4</v>
      </c>
      <c r="AH39" s="44"/>
      <c r="AI39" s="48"/>
      <c r="AJ39" s="49"/>
      <c r="AK39" s="56"/>
      <c r="AL39" s="59"/>
      <c r="AM39" s="60"/>
      <c r="AN39" s="46"/>
      <c r="AO39" s="61"/>
      <c r="AP39" s="49"/>
      <c r="AQ39" s="62"/>
      <c r="AR39" s="57"/>
      <c r="AS39" s="50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</row>
    <row r="40" spans="1:133" ht="45.75" customHeight="1" x14ac:dyDescent="0.2">
      <c r="A40" s="27" t="s">
        <v>22</v>
      </c>
      <c r="B40" s="30" t="s">
        <v>74</v>
      </c>
      <c r="C40" s="63" t="s">
        <v>16</v>
      </c>
      <c r="D40" s="122">
        <f t="shared" si="6"/>
        <v>1044.0999999999999</v>
      </c>
      <c r="E40" s="64">
        <v>6603.95</v>
      </c>
      <c r="F40" s="42">
        <f>D40*E40</f>
        <v>6895184.1949999994</v>
      </c>
      <c r="G40" s="64">
        <v>0</v>
      </c>
      <c r="H40" s="42">
        <v>0</v>
      </c>
      <c r="I40" s="64">
        <v>1044.0999999999999</v>
      </c>
      <c r="J40" s="42">
        <f>I40*E40</f>
        <v>6895184.1949999994</v>
      </c>
      <c r="K40" s="43">
        <v>31.1</v>
      </c>
      <c r="L40" s="44">
        <v>7</v>
      </c>
      <c r="M40" s="45">
        <v>59</v>
      </c>
      <c r="N40" s="46">
        <v>124.8</v>
      </c>
      <c r="O40" s="47"/>
      <c r="P40" s="48">
        <v>3.9</v>
      </c>
      <c r="Q40" s="49"/>
      <c r="R40" s="50">
        <v>13.4</v>
      </c>
      <c r="S40" s="51">
        <v>35.799999999999997</v>
      </c>
      <c r="T40" s="52">
        <v>13.7</v>
      </c>
      <c r="U40" s="53">
        <v>7.6</v>
      </c>
      <c r="V40" s="54">
        <v>17.2</v>
      </c>
      <c r="W40" s="49">
        <v>27.9</v>
      </c>
      <c r="X40" s="55">
        <v>137.6</v>
      </c>
      <c r="Y40" s="50">
        <v>7.9</v>
      </c>
      <c r="Z40" s="56">
        <v>103.9</v>
      </c>
      <c r="AA40" s="57">
        <v>21.8</v>
      </c>
      <c r="AB40" s="56">
        <v>5</v>
      </c>
      <c r="AC40" s="53">
        <v>31.5</v>
      </c>
      <c r="AD40" s="48">
        <v>8.4</v>
      </c>
      <c r="AE40" s="50"/>
      <c r="AF40" s="52">
        <v>23</v>
      </c>
      <c r="AG40" s="58">
        <v>44.2</v>
      </c>
      <c r="AH40" s="44">
        <v>37.799999999999997</v>
      </c>
      <c r="AI40" s="48">
        <v>10</v>
      </c>
      <c r="AJ40" s="49"/>
      <c r="AK40" s="56">
        <v>65.099999999999994</v>
      </c>
      <c r="AL40" s="59">
        <v>19</v>
      </c>
      <c r="AM40" s="60">
        <v>31.3</v>
      </c>
      <c r="AN40" s="46">
        <v>64.599999999999994</v>
      </c>
      <c r="AO40" s="61"/>
      <c r="AP40" s="49">
        <v>11.7</v>
      </c>
      <c r="AQ40" s="62">
        <v>41.1</v>
      </c>
      <c r="AR40" s="57">
        <v>30.1</v>
      </c>
      <c r="AS40" s="50">
        <v>8.6999999999999993</v>
      </c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</row>
    <row r="41" spans="1:133" s="9" customFormat="1" ht="15.75" x14ac:dyDescent="0.2">
      <c r="A41" s="128" t="s">
        <v>23</v>
      </c>
      <c r="B41" s="129" t="s">
        <v>24</v>
      </c>
      <c r="C41" s="63" t="s">
        <v>16</v>
      </c>
      <c r="D41" s="63">
        <f t="shared" si="6"/>
        <v>4452.8500000000004</v>
      </c>
      <c r="E41" s="64"/>
      <c r="F41" s="130">
        <f>SUM(F43:F46)</f>
        <v>69867932.738499999</v>
      </c>
      <c r="G41" s="64">
        <f>SUM(G43,G45)</f>
        <v>488.82000000000005</v>
      </c>
      <c r="H41" s="132">
        <f>SUM(H43:H46)</f>
        <v>7669883.9802000001</v>
      </c>
      <c r="I41" s="64">
        <f>SUM(I43,I45)</f>
        <v>3964.0299999999997</v>
      </c>
      <c r="J41" s="132">
        <f>SUM(J43:J46)</f>
        <v>62198048.758300006</v>
      </c>
      <c r="K41" s="43">
        <v>441.4</v>
      </c>
      <c r="L41" s="72">
        <v>190.3</v>
      </c>
      <c r="M41" s="73">
        <v>24.4</v>
      </c>
      <c r="N41" s="74">
        <v>808</v>
      </c>
      <c r="O41" s="75">
        <v>18.399999999999999</v>
      </c>
      <c r="P41" s="76">
        <v>31.6</v>
      </c>
      <c r="Q41" s="77"/>
      <c r="R41" s="78">
        <v>96.5</v>
      </c>
      <c r="S41" s="79">
        <v>123.2</v>
      </c>
      <c r="T41" s="80">
        <v>119.7</v>
      </c>
      <c r="U41" s="81">
        <v>53.6</v>
      </c>
      <c r="V41" s="82">
        <v>70.5</v>
      </c>
      <c r="W41" s="77">
        <v>326.3</v>
      </c>
      <c r="X41" s="83">
        <v>151.9</v>
      </c>
      <c r="Y41" s="78">
        <v>92.4</v>
      </c>
      <c r="Z41" s="84">
        <v>295.7</v>
      </c>
      <c r="AA41" s="85">
        <v>40.9</v>
      </c>
      <c r="AB41" s="84">
        <v>20.8</v>
      </c>
      <c r="AC41" s="81">
        <v>109.2</v>
      </c>
      <c r="AD41" s="76">
        <v>44.7</v>
      </c>
      <c r="AE41" s="78">
        <v>6.7</v>
      </c>
      <c r="AF41" s="80">
        <v>97.8</v>
      </c>
      <c r="AG41" s="86">
        <v>3.7</v>
      </c>
      <c r="AH41" s="72"/>
      <c r="AI41" s="76"/>
      <c r="AJ41" s="77">
        <v>149.5</v>
      </c>
      <c r="AK41" s="84">
        <v>144.9</v>
      </c>
      <c r="AL41" s="87">
        <v>95.7</v>
      </c>
      <c r="AM41" s="88">
        <v>33.299999999999997</v>
      </c>
      <c r="AN41" s="74">
        <v>31.5</v>
      </c>
      <c r="AO41" s="89">
        <v>69.099999999999994</v>
      </c>
      <c r="AP41" s="77">
        <v>5.15</v>
      </c>
      <c r="AQ41" s="90">
        <v>417.5</v>
      </c>
      <c r="AR41" s="57">
        <v>281.39999999999998</v>
      </c>
      <c r="AS41" s="50">
        <v>57.1</v>
      </c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</row>
    <row r="42" spans="1:133" s="9" customFormat="1" ht="15.75" x14ac:dyDescent="0.2">
      <c r="A42" s="128"/>
      <c r="B42" s="129"/>
      <c r="C42" s="63" t="s">
        <v>28</v>
      </c>
      <c r="D42" s="63">
        <f t="shared" si="6"/>
        <v>43264.410000000011</v>
      </c>
      <c r="E42" s="64"/>
      <c r="F42" s="181"/>
      <c r="G42" s="64">
        <f>SUM(G46,G44)</f>
        <v>4092.24</v>
      </c>
      <c r="H42" s="133"/>
      <c r="I42" s="64">
        <f>SUM(I44,I46)</f>
        <v>39171.72</v>
      </c>
      <c r="J42" s="133"/>
      <c r="K42" s="43">
        <v>4560.93</v>
      </c>
      <c r="L42" s="44">
        <v>1858.8</v>
      </c>
      <c r="M42" s="45">
        <v>196.8</v>
      </c>
      <c r="N42" s="46">
        <v>8934.0300000000007</v>
      </c>
      <c r="O42" s="47">
        <v>180.73</v>
      </c>
      <c r="P42" s="48">
        <v>338.2</v>
      </c>
      <c r="Q42" s="49"/>
      <c r="R42" s="50">
        <v>895.7</v>
      </c>
      <c r="S42" s="51">
        <v>1158</v>
      </c>
      <c r="T42" s="52">
        <v>1257.9000000000001</v>
      </c>
      <c r="U42" s="53">
        <v>499.4</v>
      </c>
      <c r="V42" s="54">
        <v>698.4</v>
      </c>
      <c r="W42" s="49">
        <v>3365.4</v>
      </c>
      <c r="X42" s="55">
        <v>1194</v>
      </c>
      <c r="Y42" s="50">
        <v>860</v>
      </c>
      <c r="Z42" s="56">
        <v>2991.2</v>
      </c>
      <c r="AA42" s="57">
        <v>341.3</v>
      </c>
      <c r="AB42" s="56">
        <v>181</v>
      </c>
      <c r="AC42" s="53">
        <v>1015.8</v>
      </c>
      <c r="AD42" s="48">
        <v>323.39999999999998</v>
      </c>
      <c r="AE42" s="50">
        <v>45.4</v>
      </c>
      <c r="AF42" s="52">
        <v>1038</v>
      </c>
      <c r="AG42" s="58">
        <v>22.2</v>
      </c>
      <c r="AH42" s="44"/>
      <c r="AI42" s="48"/>
      <c r="AJ42" s="49">
        <v>897</v>
      </c>
      <c r="AK42" s="56">
        <v>1610.07</v>
      </c>
      <c r="AL42" s="59">
        <v>795.25</v>
      </c>
      <c r="AM42" s="60">
        <v>208.6</v>
      </c>
      <c r="AN42" s="46">
        <v>271.2</v>
      </c>
      <c r="AO42" s="61">
        <v>608.4</v>
      </c>
      <c r="AP42" s="49">
        <v>30.9</v>
      </c>
      <c r="AQ42" s="62">
        <v>3421.8</v>
      </c>
      <c r="AR42" s="57">
        <v>3122</v>
      </c>
      <c r="AS42" s="50">
        <v>342.6</v>
      </c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</row>
    <row r="43" spans="1:133" s="9" customFormat="1" ht="15.75" x14ac:dyDescent="0.2">
      <c r="A43" s="127" t="s">
        <v>65</v>
      </c>
      <c r="B43" s="129" t="s">
        <v>25</v>
      </c>
      <c r="C43" s="63" t="s">
        <v>16</v>
      </c>
      <c r="D43" s="63">
        <f t="shared" si="6"/>
        <v>2191.6500000000005</v>
      </c>
      <c r="E43" s="64">
        <v>15690.61</v>
      </c>
      <c r="F43" s="123">
        <f>D43*E43</f>
        <v>34388325.406500012</v>
      </c>
      <c r="G43" s="64">
        <v>295.60000000000002</v>
      </c>
      <c r="H43" s="123">
        <f>G43*E43</f>
        <v>4638144.3160000006</v>
      </c>
      <c r="I43" s="64">
        <v>1896.05</v>
      </c>
      <c r="J43" s="123">
        <f>I43*E43</f>
        <v>29750181.090500001</v>
      </c>
      <c r="K43" s="43">
        <v>177.1</v>
      </c>
      <c r="L43" s="26">
        <v>71.2</v>
      </c>
      <c r="M43" s="45">
        <v>16</v>
      </c>
      <c r="N43" s="46">
        <v>438.9</v>
      </c>
      <c r="O43" s="47">
        <v>11.7</v>
      </c>
      <c r="P43" s="48">
        <v>12</v>
      </c>
      <c r="Q43" s="49"/>
      <c r="R43" s="50">
        <v>47.2</v>
      </c>
      <c r="S43" s="51">
        <v>53.4</v>
      </c>
      <c r="T43" s="52">
        <v>42.6</v>
      </c>
      <c r="U43" s="53">
        <v>28.2</v>
      </c>
      <c r="V43" s="54">
        <v>24.6</v>
      </c>
      <c r="W43" s="49">
        <v>91.7</v>
      </c>
      <c r="X43" s="55">
        <v>104.8</v>
      </c>
      <c r="Y43" s="50">
        <v>45.9</v>
      </c>
      <c r="Z43" s="56">
        <v>93.2</v>
      </c>
      <c r="AA43" s="57">
        <v>40.9</v>
      </c>
      <c r="AB43" s="56">
        <v>13.9</v>
      </c>
      <c r="AC43" s="53">
        <v>49.1</v>
      </c>
      <c r="AD43" s="48">
        <v>35.5</v>
      </c>
      <c r="AE43" s="50">
        <v>6.7</v>
      </c>
      <c r="AF43" s="52">
        <v>22.6</v>
      </c>
      <c r="AG43" s="58">
        <v>3.7</v>
      </c>
      <c r="AH43" s="44"/>
      <c r="AI43" s="48"/>
      <c r="AJ43" s="49">
        <v>149.5</v>
      </c>
      <c r="AK43" s="56">
        <v>41.9</v>
      </c>
      <c r="AL43" s="59">
        <v>68.7</v>
      </c>
      <c r="AM43" s="60">
        <v>33.299999999999997</v>
      </c>
      <c r="AN43" s="46">
        <v>17.8</v>
      </c>
      <c r="AO43" s="61">
        <v>36.799999999999997</v>
      </c>
      <c r="AP43" s="49">
        <v>5.15</v>
      </c>
      <c r="AQ43" s="62">
        <v>264.7</v>
      </c>
      <c r="AR43" s="57">
        <v>85.8</v>
      </c>
      <c r="AS43" s="50">
        <v>57.1</v>
      </c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</row>
    <row r="44" spans="1:133" s="9" customFormat="1" ht="15.75" x14ac:dyDescent="0.2">
      <c r="A44" s="128"/>
      <c r="B44" s="129"/>
      <c r="C44" s="63" t="s">
        <v>28</v>
      </c>
      <c r="D44" s="63">
        <f t="shared" si="6"/>
        <v>14274.4</v>
      </c>
      <c r="E44" s="64"/>
      <c r="F44" s="182"/>
      <c r="G44" s="64">
        <v>1773.6</v>
      </c>
      <c r="H44" s="124"/>
      <c r="I44" s="64">
        <v>12500.8</v>
      </c>
      <c r="J44" s="124"/>
      <c r="K44" s="43">
        <v>1080.83</v>
      </c>
      <c r="L44" s="44">
        <v>427.2</v>
      </c>
      <c r="M44" s="45">
        <v>96</v>
      </c>
      <c r="N44" s="46">
        <v>3442.61</v>
      </c>
      <c r="O44" s="47">
        <v>93.63</v>
      </c>
      <c r="P44" s="48">
        <v>103</v>
      </c>
      <c r="Q44" s="49"/>
      <c r="R44" s="50">
        <v>310.60000000000002</v>
      </c>
      <c r="S44" s="51">
        <v>320.39999999999998</v>
      </c>
      <c r="T44" s="52">
        <v>255.6</v>
      </c>
      <c r="U44" s="53">
        <v>169.2</v>
      </c>
      <c r="V44" s="54">
        <v>147.6</v>
      </c>
      <c r="W44" s="49">
        <v>550.20000000000005</v>
      </c>
      <c r="X44" s="55">
        <v>628.79999999999995</v>
      </c>
      <c r="Y44" s="50">
        <v>300</v>
      </c>
      <c r="Z44" s="56">
        <v>559.20000000000005</v>
      </c>
      <c r="AA44" s="57">
        <v>341.3</v>
      </c>
      <c r="AB44" s="56">
        <v>84</v>
      </c>
      <c r="AC44" s="53">
        <v>294.60000000000002</v>
      </c>
      <c r="AD44" s="48">
        <v>213</v>
      </c>
      <c r="AE44" s="50">
        <v>45.4</v>
      </c>
      <c r="AF44" s="52">
        <v>135.6</v>
      </c>
      <c r="AG44" s="58">
        <v>22.2</v>
      </c>
      <c r="AH44" s="44"/>
      <c r="AI44" s="48"/>
      <c r="AJ44" s="49">
        <v>897</v>
      </c>
      <c r="AK44" s="56">
        <v>295.48</v>
      </c>
      <c r="AL44" s="59">
        <v>446.55</v>
      </c>
      <c r="AM44" s="60">
        <v>208.6</v>
      </c>
      <c r="AN44" s="46">
        <v>106.8</v>
      </c>
      <c r="AO44" s="61">
        <v>220.8</v>
      </c>
      <c r="AP44" s="49">
        <v>30.9</v>
      </c>
      <c r="AQ44" s="62">
        <v>1588.2</v>
      </c>
      <c r="AR44" s="57">
        <v>516.5</v>
      </c>
      <c r="AS44" s="50">
        <v>342.6</v>
      </c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</row>
    <row r="45" spans="1:133" s="9" customFormat="1" ht="15.75" x14ac:dyDescent="0.2">
      <c r="A45" s="127" t="s">
        <v>66</v>
      </c>
      <c r="B45" s="129" t="s">
        <v>26</v>
      </c>
      <c r="C45" s="63" t="s">
        <v>16</v>
      </c>
      <c r="D45" s="63">
        <f t="shared" si="6"/>
        <v>2261.1999999999998</v>
      </c>
      <c r="E45" s="64">
        <v>15690.61</v>
      </c>
      <c r="F45" s="123">
        <f>D45*E45</f>
        <v>35479607.331999995</v>
      </c>
      <c r="G45" s="64">
        <v>193.22</v>
      </c>
      <c r="H45" s="123">
        <f>G45*E45</f>
        <v>3031739.6642</v>
      </c>
      <c r="I45" s="64">
        <v>2067.98</v>
      </c>
      <c r="J45" s="123">
        <f>I45*E45</f>
        <v>32447867.667800002</v>
      </c>
      <c r="K45" s="43">
        <v>264.3</v>
      </c>
      <c r="L45" s="44">
        <v>119.1</v>
      </c>
      <c r="M45" s="45">
        <v>8.4</v>
      </c>
      <c r="N45" s="46">
        <v>369.1</v>
      </c>
      <c r="O45" s="47">
        <v>6.7</v>
      </c>
      <c r="P45" s="48">
        <v>19.600000000000001</v>
      </c>
      <c r="Q45" s="49"/>
      <c r="R45" s="50">
        <v>49.3</v>
      </c>
      <c r="S45" s="51">
        <v>69.8</v>
      </c>
      <c r="T45" s="52">
        <v>77.099999999999994</v>
      </c>
      <c r="U45" s="53">
        <v>25.4</v>
      </c>
      <c r="V45" s="54">
        <v>45.9</v>
      </c>
      <c r="W45" s="49">
        <v>234.6</v>
      </c>
      <c r="X45" s="55">
        <v>47.1</v>
      </c>
      <c r="Y45" s="50">
        <v>46.5</v>
      </c>
      <c r="Z45" s="56">
        <v>202.5</v>
      </c>
      <c r="AA45" s="57"/>
      <c r="AB45" s="56">
        <v>6.9</v>
      </c>
      <c r="AC45" s="53">
        <v>60.1</v>
      </c>
      <c r="AD45" s="48">
        <v>9.1999999999999993</v>
      </c>
      <c r="AE45" s="50"/>
      <c r="AF45" s="52">
        <v>75.2</v>
      </c>
      <c r="AG45" s="58"/>
      <c r="AH45" s="44"/>
      <c r="AI45" s="48"/>
      <c r="AJ45" s="49"/>
      <c r="AK45" s="56">
        <v>103</v>
      </c>
      <c r="AL45" s="59">
        <v>27</v>
      </c>
      <c r="AM45" s="60"/>
      <c r="AN45" s="46">
        <v>13.7</v>
      </c>
      <c r="AO45" s="61">
        <v>32.299999999999997</v>
      </c>
      <c r="AP45" s="49"/>
      <c r="AQ45" s="62">
        <v>152.80000000000001</v>
      </c>
      <c r="AR45" s="57">
        <v>195.6</v>
      </c>
      <c r="AS45" s="50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</row>
    <row r="46" spans="1:133" s="9" customFormat="1" ht="15.75" x14ac:dyDescent="0.2">
      <c r="A46" s="128"/>
      <c r="B46" s="129"/>
      <c r="C46" s="63" t="s">
        <v>28</v>
      </c>
      <c r="D46" s="63">
        <f t="shared" si="6"/>
        <v>28989.560000000005</v>
      </c>
      <c r="E46" s="64"/>
      <c r="F46" s="182"/>
      <c r="G46" s="64">
        <v>2318.64</v>
      </c>
      <c r="H46" s="124"/>
      <c r="I46" s="64">
        <v>26670.92</v>
      </c>
      <c r="J46" s="124"/>
      <c r="K46" s="43">
        <v>3480.1</v>
      </c>
      <c r="L46" s="44">
        <v>1431.6</v>
      </c>
      <c r="M46" s="45">
        <v>100.8</v>
      </c>
      <c r="N46" s="46">
        <v>5491.42</v>
      </c>
      <c r="O46" s="47">
        <v>87.1</v>
      </c>
      <c r="P46" s="48">
        <v>235.2</v>
      </c>
      <c r="Q46" s="49"/>
      <c r="R46" s="50">
        <v>585.1</v>
      </c>
      <c r="S46" s="51">
        <v>837.6</v>
      </c>
      <c r="T46" s="52">
        <v>1002.3</v>
      </c>
      <c r="U46" s="53">
        <v>330.2</v>
      </c>
      <c r="V46" s="54">
        <v>550.79999999999995</v>
      </c>
      <c r="W46" s="49">
        <v>2815.2</v>
      </c>
      <c r="X46" s="55">
        <v>565.20000000000005</v>
      </c>
      <c r="Y46" s="50">
        <v>560</v>
      </c>
      <c r="Z46" s="56">
        <v>2432</v>
      </c>
      <c r="AA46" s="57"/>
      <c r="AB46" s="56">
        <v>97</v>
      </c>
      <c r="AC46" s="53">
        <v>721.2</v>
      </c>
      <c r="AD46" s="48">
        <v>110.4</v>
      </c>
      <c r="AE46" s="50"/>
      <c r="AF46" s="52">
        <v>902.4</v>
      </c>
      <c r="AG46" s="58"/>
      <c r="AH46" s="44"/>
      <c r="AI46" s="48"/>
      <c r="AJ46" s="49"/>
      <c r="AK46" s="56">
        <v>1314.59</v>
      </c>
      <c r="AL46" s="59">
        <v>348.7</v>
      </c>
      <c r="AM46" s="60"/>
      <c r="AN46" s="46">
        <v>164.4</v>
      </c>
      <c r="AO46" s="61">
        <v>387.6</v>
      </c>
      <c r="AP46" s="49"/>
      <c r="AQ46" s="62">
        <v>1833.6</v>
      </c>
      <c r="AR46" s="57">
        <v>2605.0500000000002</v>
      </c>
      <c r="AS46" s="50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</row>
    <row r="47" spans="1:133" s="9" customFormat="1" ht="24" customHeight="1" x14ac:dyDescent="0.2">
      <c r="A47" s="128" t="s">
        <v>29</v>
      </c>
      <c r="B47" s="129" t="s">
        <v>27</v>
      </c>
      <c r="C47" s="63" t="s">
        <v>33</v>
      </c>
      <c r="D47" s="63">
        <f t="shared" si="6"/>
        <v>2400</v>
      </c>
      <c r="E47" s="64"/>
      <c r="F47" s="130">
        <f>SUM(F49:F52)</f>
        <v>2946064.02</v>
      </c>
      <c r="G47" s="64">
        <v>0</v>
      </c>
      <c r="H47" s="123">
        <f>SUM(H49:H52)</f>
        <v>0</v>
      </c>
      <c r="I47" s="64">
        <v>2400</v>
      </c>
      <c r="J47" s="132">
        <f>SUM(J49:J52)</f>
        <v>2946064.02</v>
      </c>
      <c r="K47" s="43">
        <v>85</v>
      </c>
      <c r="L47" s="44"/>
      <c r="M47" s="45"/>
      <c r="N47" s="46"/>
      <c r="O47" s="47"/>
      <c r="P47" s="48"/>
      <c r="Q47" s="49"/>
      <c r="R47" s="50"/>
      <c r="S47" s="51"/>
      <c r="T47" s="52">
        <v>451.8</v>
      </c>
      <c r="U47" s="53">
        <v>423</v>
      </c>
      <c r="V47" s="54"/>
      <c r="W47" s="49"/>
      <c r="X47" s="55"/>
      <c r="Y47" s="50"/>
      <c r="Z47" s="56"/>
      <c r="AA47" s="57"/>
      <c r="AB47" s="56"/>
      <c r="AC47" s="53"/>
      <c r="AD47" s="48">
        <v>95.4</v>
      </c>
      <c r="AE47" s="50"/>
      <c r="AF47" s="52">
        <v>543.6</v>
      </c>
      <c r="AG47" s="58"/>
      <c r="AH47" s="44"/>
      <c r="AI47" s="48"/>
      <c r="AJ47" s="49"/>
      <c r="AK47" s="56">
        <v>55.5</v>
      </c>
      <c r="AL47" s="59"/>
      <c r="AM47" s="60">
        <v>91.1</v>
      </c>
      <c r="AN47" s="46">
        <v>543.6</v>
      </c>
      <c r="AO47" s="61"/>
      <c r="AP47" s="49"/>
      <c r="AQ47" s="62"/>
      <c r="AR47" s="57">
        <v>111</v>
      </c>
      <c r="AS47" s="50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</row>
    <row r="48" spans="1:133" ht="24" customHeight="1" x14ac:dyDescent="0.2">
      <c r="A48" s="128"/>
      <c r="B48" s="129"/>
      <c r="C48" s="63" t="s">
        <v>16</v>
      </c>
      <c r="D48" s="63">
        <f t="shared" si="6"/>
        <v>136.1</v>
      </c>
      <c r="E48" s="64"/>
      <c r="F48" s="181"/>
      <c r="G48" s="64">
        <v>0</v>
      </c>
      <c r="H48" s="124"/>
      <c r="I48" s="64">
        <v>136.1</v>
      </c>
      <c r="J48" s="133"/>
      <c r="K48" s="43">
        <v>5</v>
      </c>
      <c r="L48" s="72"/>
      <c r="M48" s="73"/>
      <c r="N48" s="74"/>
      <c r="O48" s="75"/>
      <c r="P48" s="76"/>
      <c r="Q48" s="77"/>
      <c r="R48" s="78"/>
      <c r="S48" s="79"/>
      <c r="T48" s="80">
        <v>25.1</v>
      </c>
      <c r="U48" s="81">
        <v>23.5</v>
      </c>
      <c r="V48" s="82"/>
      <c r="W48" s="77"/>
      <c r="X48" s="83"/>
      <c r="Y48" s="78"/>
      <c r="Z48" s="84"/>
      <c r="AA48" s="85"/>
      <c r="AB48" s="84"/>
      <c r="AC48" s="81"/>
      <c r="AD48" s="76">
        <v>5.3</v>
      </c>
      <c r="AE48" s="78"/>
      <c r="AF48" s="80">
        <v>30.2</v>
      </c>
      <c r="AG48" s="86"/>
      <c r="AH48" s="72"/>
      <c r="AI48" s="76"/>
      <c r="AJ48" s="77"/>
      <c r="AK48" s="84">
        <v>3</v>
      </c>
      <c r="AL48" s="87"/>
      <c r="AM48" s="88">
        <v>5.7</v>
      </c>
      <c r="AN48" s="74">
        <v>30.2</v>
      </c>
      <c r="AO48" s="89"/>
      <c r="AP48" s="77"/>
      <c r="AQ48" s="90"/>
      <c r="AR48" s="57">
        <v>8.1</v>
      </c>
      <c r="AS48" s="50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</row>
    <row r="49" spans="1:133" ht="15.75" x14ac:dyDescent="0.2">
      <c r="A49" s="128" t="s">
        <v>30</v>
      </c>
      <c r="B49" s="129" t="s">
        <v>34</v>
      </c>
      <c r="C49" s="63" t="s">
        <v>33</v>
      </c>
      <c r="D49" s="63">
        <f t="shared" si="6"/>
        <v>2289</v>
      </c>
      <c r="E49" s="64">
        <v>1273.5999999999999</v>
      </c>
      <c r="F49" s="123">
        <f>D49*E49</f>
        <v>2915270.4</v>
      </c>
      <c r="G49" s="64">
        <v>0</v>
      </c>
      <c r="H49" s="123">
        <v>0</v>
      </c>
      <c r="I49" s="64">
        <v>2289</v>
      </c>
      <c r="J49" s="123">
        <f>I49*E49</f>
        <v>2915270.4</v>
      </c>
      <c r="K49" s="43">
        <v>85</v>
      </c>
      <c r="L49" s="44"/>
      <c r="M49" s="45"/>
      <c r="N49" s="46"/>
      <c r="O49" s="47"/>
      <c r="P49" s="48"/>
      <c r="Q49" s="49"/>
      <c r="R49" s="50"/>
      <c r="S49" s="51"/>
      <c r="T49" s="52">
        <v>451.8</v>
      </c>
      <c r="U49" s="53">
        <v>423</v>
      </c>
      <c r="V49" s="54"/>
      <c r="W49" s="49"/>
      <c r="X49" s="55"/>
      <c r="Y49" s="50"/>
      <c r="Z49" s="56"/>
      <c r="AA49" s="57"/>
      <c r="AB49" s="56"/>
      <c r="AC49" s="53"/>
      <c r="AD49" s="48">
        <v>95.4</v>
      </c>
      <c r="AE49" s="50"/>
      <c r="AF49" s="52">
        <v>543.6</v>
      </c>
      <c r="AG49" s="58"/>
      <c r="AH49" s="44"/>
      <c r="AI49" s="48"/>
      <c r="AJ49" s="49"/>
      <c r="AK49" s="56">
        <v>55.5</v>
      </c>
      <c r="AL49" s="59"/>
      <c r="AM49" s="60">
        <v>91.1</v>
      </c>
      <c r="AN49" s="46">
        <v>543.6</v>
      </c>
      <c r="AO49" s="61"/>
      <c r="AP49" s="49"/>
      <c r="AQ49" s="62"/>
      <c r="AR49" s="57"/>
      <c r="AS49" s="50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</row>
    <row r="50" spans="1:133" ht="33" customHeight="1" x14ac:dyDescent="0.2">
      <c r="A50" s="128"/>
      <c r="B50" s="129"/>
      <c r="C50" s="63" t="s">
        <v>16</v>
      </c>
      <c r="D50" s="63">
        <f t="shared" si="6"/>
        <v>126</v>
      </c>
      <c r="E50" s="64"/>
      <c r="F50" s="182"/>
      <c r="G50" s="64">
        <v>0</v>
      </c>
      <c r="H50" s="124"/>
      <c r="I50" s="64">
        <v>126</v>
      </c>
      <c r="J50" s="124"/>
      <c r="K50" s="43">
        <v>3</v>
      </c>
      <c r="L50" s="44"/>
      <c r="M50" s="45"/>
      <c r="N50" s="46"/>
      <c r="O50" s="47"/>
      <c r="P50" s="48"/>
      <c r="Q50" s="49"/>
      <c r="R50" s="50"/>
      <c r="S50" s="51"/>
      <c r="T50" s="52">
        <v>25.1</v>
      </c>
      <c r="U50" s="53">
        <v>23.5</v>
      </c>
      <c r="V50" s="54"/>
      <c r="W50" s="49"/>
      <c r="X50" s="55"/>
      <c r="Y50" s="50"/>
      <c r="Z50" s="56"/>
      <c r="AA50" s="57"/>
      <c r="AB50" s="56"/>
      <c r="AC50" s="53"/>
      <c r="AD50" s="48">
        <v>5.3</v>
      </c>
      <c r="AE50" s="50"/>
      <c r="AF50" s="52">
        <v>30.2</v>
      </c>
      <c r="AG50" s="58"/>
      <c r="AH50" s="44"/>
      <c r="AI50" s="48"/>
      <c r="AJ50" s="49"/>
      <c r="AK50" s="56">
        <v>3</v>
      </c>
      <c r="AL50" s="59"/>
      <c r="AM50" s="60">
        <v>5.7</v>
      </c>
      <c r="AN50" s="46">
        <v>30.2</v>
      </c>
      <c r="AO50" s="61"/>
      <c r="AP50" s="49"/>
      <c r="AQ50" s="62"/>
      <c r="AR50" s="57"/>
      <c r="AS50" s="50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</row>
    <row r="51" spans="1:133" ht="15" customHeight="1" x14ac:dyDescent="0.2">
      <c r="A51" s="128" t="s">
        <v>31</v>
      </c>
      <c r="B51" s="129" t="s">
        <v>35</v>
      </c>
      <c r="C51" s="63" t="s">
        <v>33</v>
      </c>
      <c r="D51" s="63">
        <f t="shared" si="6"/>
        <v>111</v>
      </c>
      <c r="E51" s="64">
        <v>277.42</v>
      </c>
      <c r="F51" s="123">
        <f>D51*E51</f>
        <v>30793.620000000003</v>
      </c>
      <c r="G51" s="64">
        <v>0</v>
      </c>
      <c r="H51" s="123">
        <v>0</v>
      </c>
      <c r="I51" s="64">
        <v>111</v>
      </c>
      <c r="J51" s="123">
        <f>I51*E51</f>
        <v>30793.620000000003</v>
      </c>
      <c r="K51" s="43"/>
      <c r="L51" s="44"/>
      <c r="M51" s="45"/>
      <c r="N51" s="46"/>
      <c r="O51" s="47"/>
      <c r="P51" s="48"/>
      <c r="Q51" s="49"/>
      <c r="R51" s="50"/>
      <c r="S51" s="51"/>
      <c r="T51" s="52"/>
      <c r="U51" s="53"/>
      <c r="V51" s="54"/>
      <c r="W51" s="49"/>
      <c r="X51" s="55"/>
      <c r="Y51" s="50"/>
      <c r="Z51" s="56"/>
      <c r="AA51" s="57"/>
      <c r="AB51" s="56"/>
      <c r="AC51" s="53"/>
      <c r="AD51" s="48"/>
      <c r="AE51" s="50"/>
      <c r="AF51" s="52"/>
      <c r="AG51" s="58"/>
      <c r="AH51" s="44"/>
      <c r="AI51" s="48"/>
      <c r="AJ51" s="49"/>
      <c r="AK51" s="56"/>
      <c r="AL51" s="59"/>
      <c r="AM51" s="60"/>
      <c r="AN51" s="46"/>
      <c r="AO51" s="61"/>
      <c r="AP51" s="49"/>
      <c r="AQ51" s="62"/>
      <c r="AR51" s="57">
        <v>111</v>
      </c>
      <c r="AS51" s="50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</row>
    <row r="52" spans="1:133" ht="38.25" customHeight="1" x14ac:dyDescent="0.2">
      <c r="A52" s="128"/>
      <c r="B52" s="129"/>
      <c r="C52" s="63" t="s">
        <v>16</v>
      </c>
      <c r="D52" s="63">
        <f t="shared" si="6"/>
        <v>8.1</v>
      </c>
      <c r="E52" s="64"/>
      <c r="F52" s="182"/>
      <c r="G52" s="64">
        <v>0</v>
      </c>
      <c r="H52" s="124"/>
      <c r="I52" s="64">
        <v>8.1</v>
      </c>
      <c r="J52" s="124"/>
      <c r="K52" s="43"/>
      <c r="L52" s="44"/>
      <c r="M52" s="45"/>
      <c r="N52" s="46"/>
      <c r="O52" s="47"/>
      <c r="P52" s="48"/>
      <c r="Q52" s="49"/>
      <c r="R52" s="50"/>
      <c r="S52" s="51"/>
      <c r="T52" s="52"/>
      <c r="U52" s="53"/>
      <c r="V52" s="54"/>
      <c r="W52" s="49"/>
      <c r="X52" s="55"/>
      <c r="Y52" s="50"/>
      <c r="Z52" s="56"/>
      <c r="AA52" s="57"/>
      <c r="AB52" s="56"/>
      <c r="AC52" s="53"/>
      <c r="AD52" s="48"/>
      <c r="AE52" s="50"/>
      <c r="AF52" s="52"/>
      <c r="AG52" s="58"/>
      <c r="AH52" s="44"/>
      <c r="AI52" s="48"/>
      <c r="AJ52" s="49"/>
      <c r="AK52" s="56"/>
      <c r="AL52" s="59"/>
      <c r="AM52" s="60"/>
      <c r="AN52" s="46"/>
      <c r="AO52" s="61"/>
      <c r="AP52" s="49"/>
      <c r="AQ52" s="62"/>
      <c r="AR52" s="57">
        <v>8.1</v>
      </c>
      <c r="AS52" s="50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</row>
    <row r="53" spans="1:133" ht="15.75" x14ac:dyDescent="0.2">
      <c r="A53" s="128" t="s">
        <v>32</v>
      </c>
      <c r="B53" s="129" t="s">
        <v>51</v>
      </c>
      <c r="C53" s="63" t="s">
        <v>33</v>
      </c>
      <c r="D53" s="63">
        <f t="shared" si="6"/>
        <v>8499</v>
      </c>
      <c r="E53" s="64">
        <v>240.2</v>
      </c>
      <c r="F53" s="130">
        <f>D53*E53</f>
        <v>2041459.7999999998</v>
      </c>
      <c r="G53" s="64">
        <v>0</v>
      </c>
      <c r="H53" s="123">
        <f>F53*G53</f>
        <v>0</v>
      </c>
      <c r="I53" s="64">
        <v>8499</v>
      </c>
      <c r="J53" s="132">
        <f>I53*E53</f>
        <v>2041459.7999999998</v>
      </c>
      <c r="K53" s="43">
        <v>188</v>
      </c>
      <c r="L53" s="44"/>
      <c r="M53" s="45"/>
      <c r="N53" s="46"/>
      <c r="O53" s="47"/>
      <c r="P53" s="48"/>
      <c r="Q53" s="49"/>
      <c r="R53" s="50"/>
      <c r="S53" s="51"/>
      <c r="T53" s="52">
        <v>5014</v>
      </c>
      <c r="U53" s="53"/>
      <c r="V53" s="54"/>
      <c r="W53" s="49"/>
      <c r="X53" s="55"/>
      <c r="Y53" s="50"/>
      <c r="Z53" s="56"/>
      <c r="AA53" s="57">
        <v>1092</v>
      </c>
      <c r="AB53" s="56"/>
      <c r="AC53" s="53"/>
      <c r="AD53" s="48">
        <v>861</v>
      </c>
      <c r="AE53" s="50"/>
      <c r="AF53" s="52"/>
      <c r="AG53" s="58">
        <v>1344</v>
      </c>
      <c r="AH53" s="44"/>
      <c r="AI53" s="48"/>
      <c r="AJ53" s="49"/>
      <c r="AK53" s="56"/>
      <c r="AL53" s="59"/>
      <c r="AM53" s="60"/>
      <c r="AN53" s="46"/>
      <c r="AO53" s="61"/>
      <c r="AP53" s="49"/>
      <c r="AQ53" s="62"/>
      <c r="AR53" s="57"/>
      <c r="AS53" s="50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</row>
    <row r="54" spans="1:133" ht="21.75" customHeight="1" x14ac:dyDescent="0.2">
      <c r="A54" s="128"/>
      <c r="B54" s="129"/>
      <c r="C54" s="63" t="s">
        <v>16</v>
      </c>
      <c r="D54" s="63">
        <f t="shared" si="6"/>
        <v>158.70000000000002</v>
      </c>
      <c r="E54" s="64"/>
      <c r="F54" s="131"/>
      <c r="G54" s="64">
        <v>0</v>
      </c>
      <c r="H54" s="124"/>
      <c r="I54" s="64">
        <v>158.69999999999999</v>
      </c>
      <c r="J54" s="133"/>
      <c r="K54" s="43">
        <v>3.7</v>
      </c>
      <c r="L54" s="44"/>
      <c r="M54" s="45"/>
      <c r="N54" s="46"/>
      <c r="O54" s="47"/>
      <c r="P54" s="48"/>
      <c r="Q54" s="49"/>
      <c r="R54" s="50"/>
      <c r="S54" s="51"/>
      <c r="T54" s="52">
        <v>86.2</v>
      </c>
      <c r="U54" s="53"/>
      <c r="V54" s="54"/>
      <c r="W54" s="49"/>
      <c r="X54" s="55"/>
      <c r="Y54" s="50"/>
      <c r="Z54" s="56"/>
      <c r="AA54" s="57">
        <v>19.7</v>
      </c>
      <c r="AB54" s="56"/>
      <c r="AC54" s="53"/>
      <c r="AD54" s="48">
        <v>14.4</v>
      </c>
      <c r="AE54" s="50"/>
      <c r="AF54" s="52"/>
      <c r="AG54" s="58">
        <v>34.700000000000003</v>
      </c>
      <c r="AH54" s="44"/>
      <c r="AI54" s="48"/>
      <c r="AJ54" s="49"/>
      <c r="AK54" s="56"/>
      <c r="AL54" s="59"/>
      <c r="AM54" s="60"/>
      <c r="AN54" s="46"/>
      <c r="AO54" s="61"/>
      <c r="AP54" s="49"/>
      <c r="AQ54" s="62"/>
      <c r="AR54" s="57"/>
      <c r="AS54" s="50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</row>
    <row r="55" spans="1:133" s="6" customFormat="1" ht="21.75" customHeight="1" x14ac:dyDescent="0.2">
      <c r="A55" s="180" t="s">
        <v>109</v>
      </c>
      <c r="B55" s="143"/>
      <c r="C55" s="143"/>
      <c r="D55" s="144"/>
      <c r="E55" s="91"/>
      <c r="F55" s="119">
        <f>SUM(F26,F33,F38,F41,F47,F53)</f>
        <v>149875485.37400004</v>
      </c>
      <c r="G55" s="91"/>
      <c r="H55" s="68">
        <f>SUM(H26,H33,H38,H41,H47,H53)</f>
        <v>13159096.033199999</v>
      </c>
      <c r="I55" s="91"/>
      <c r="J55" s="68">
        <f>SUM(J26,J33,J38,J41,J47,J53)</f>
        <v>136716389.34080002</v>
      </c>
      <c r="K55" s="92"/>
      <c r="L55" s="93"/>
      <c r="M55" s="94"/>
      <c r="N55" s="95"/>
      <c r="O55" s="96"/>
      <c r="P55" s="97"/>
      <c r="Q55" s="98"/>
      <c r="R55" s="99"/>
      <c r="S55" s="100"/>
      <c r="T55" s="101"/>
      <c r="U55" s="102"/>
      <c r="V55" s="103"/>
      <c r="W55" s="98"/>
      <c r="X55" s="104"/>
      <c r="Y55" s="99"/>
      <c r="Z55" s="105"/>
      <c r="AA55" s="106"/>
      <c r="AB55" s="105"/>
      <c r="AC55" s="102"/>
      <c r="AD55" s="97"/>
      <c r="AE55" s="99"/>
      <c r="AF55" s="101"/>
      <c r="AG55" s="107"/>
      <c r="AH55" s="93"/>
      <c r="AI55" s="97"/>
      <c r="AJ55" s="98"/>
      <c r="AK55" s="105"/>
      <c r="AL55" s="108"/>
      <c r="AM55" s="109"/>
      <c r="AN55" s="95"/>
      <c r="AO55" s="110"/>
      <c r="AP55" s="98"/>
      <c r="AQ55" s="111"/>
      <c r="AR55" s="106"/>
      <c r="AS55" s="99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  <c r="BR55" s="36"/>
      <c r="BS55" s="36"/>
      <c r="BT55" s="36"/>
      <c r="BU55" s="36"/>
      <c r="BV55" s="36"/>
      <c r="BW55" s="36"/>
      <c r="BX55" s="36"/>
      <c r="BY55" s="36"/>
      <c r="BZ55" s="36"/>
      <c r="CA55" s="36"/>
      <c r="CB55" s="36"/>
      <c r="CC55" s="36"/>
      <c r="CD55" s="36"/>
      <c r="CE55" s="36"/>
      <c r="CF55" s="36"/>
      <c r="CG55" s="36"/>
      <c r="CH55" s="36"/>
      <c r="CI55" s="36"/>
      <c r="CJ55" s="36"/>
      <c r="CK55" s="36"/>
      <c r="CL55" s="36"/>
      <c r="CM55" s="36"/>
      <c r="CN55" s="36"/>
      <c r="CO55" s="36"/>
      <c r="CP55" s="36"/>
      <c r="CQ55" s="36"/>
      <c r="CR55" s="36"/>
      <c r="CS55" s="36"/>
      <c r="CT55" s="36"/>
      <c r="CU55" s="36"/>
      <c r="CV55" s="36"/>
      <c r="CW55" s="36"/>
      <c r="CX55" s="36"/>
      <c r="CY55" s="36"/>
      <c r="CZ55" s="36"/>
      <c r="DA55" s="36"/>
      <c r="DB55" s="36"/>
      <c r="DC55" s="36"/>
      <c r="DD55" s="36"/>
      <c r="DE55" s="36"/>
      <c r="DF55" s="36"/>
      <c r="DG55" s="36"/>
      <c r="DH55" s="36"/>
      <c r="DI55" s="36"/>
      <c r="DJ55" s="36"/>
      <c r="DK55" s="36"/>
      <c r="DL55" s="36"/>
      <c r="DM55" s="36"/>
      <c r="DN55" s="36"/>
      <c r="DO55" s="36"/>
      <c r="DP55" s="36"/>
      <c r="DQ55" s="36"/>
      <c r="DR55" s="36"/>
      <c r="DS55" s="36"/>
      <c r="DT55" s="36"/>
      <c r="DU55" s="36"/>
      <c r="DV55" s="36"/>
      <c r="DW55" s="36"/>
      <c r="DX55" s="36"/>
      <c r="DY55" s="36"/>
      <c r="DZ55" s="36"/>
      <c r="EA55" s="36"/>
      <c r="EB55" s="36"/>
      <c r="EC55" s="36"/>
    </row>
    <row r="56" spans="1:133" ht="15.75" x14ac:dyDescent="0.2">
      <c r="A56" s="125" t="s">
        <v>70</v>
      </c>
      <c r="B56" s="126"/>
      <c r="C56" s="126"/>
      <c r="D56" s="126"/>
      <c r="E56" s="126"/>
      <c r="F56" s="112"/>
      <c r="G56" s="38"/>
      <c r="H56" s="112"/>
      <c r="I56" s="38"/>
      <c r="J56" s="16"/>
      <c r="K56" s="37"/>
      <c r="L56" s="29"/>
      <c r="M56" s="29"/>
      <c r="N56" s="40"/>
      <c r="O56" s="29"/>
      <c r="P56" s="29"/>
      <c r="Q56" s="40"/>
      <c r="R56" s="40"/>
      <c r="S56" s="40"/>
      <c r="T56" s="40"/>
      <c r="U56" s="40"/>
      <c r="V56" s="29"/>
      <c r="W56" s="29"/>
      <c r="X56" s="29"/>
      <c r="Y56" s="40"/>
      <c r="Z56" s="40"/>
      <c r="AA56" s="40"/>
      <c r="AB56" s="29"/>
      <c r="AC56" s="40"/>
      <c r="AD56" s="29"/>
      <c r="AE56" s="40"/>
      <c r="AF56" s="29"/>
      <c r="AG56" s="29"/>
      <c r="AH56" s="40"/>
      <c r="AI56" s="40"/>
      <c r="AJ56" s="40"/>
      <c r="AK56" s="29"/>
      <c r="AL56" s="29"/>
      <c r="AM56" s="40"/>
      <c r="AN56" s="40"/>
      <c r="AO56" s="40"/>
      <c r="AP56" s="29"/>
      <c r="AQ56" s="40"/>
      <c r="AR56" s="40"/>
      <c r="AS56" s="29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</row>
    <row r="57" spans="1:133" ht="24" customHeight="1" x14ac:dyDescent="0.2">
      <c r="A57" s="63" t="s">
        <v>38</v>
      </c>
      <c r="B57" s="30" t="s">
        <v>36</v>
      </c>
      <c r="C57" s="63" t="s">
        <v>16</v>
      </c>
      <c r="D57" s="42">
        <f>SUM(K57,L57,M57,N57,O57,P57,Q57,R57,S57,T57,U57,V57,W57,X57,Y57,Z57,AA57,AB57,AC57,AD57,AE57,AF57,AG57,AH57,AI57,AJ57,AK57,AL57,AM57,AN57,AO57,AP57,AQ57,AR57,AS57)</f>
        <v>4742.8500000000004</v>
      </c>
      <c r="E57" s="64"/>
      <c r="F57" s="42">
        <f>SUM(F58:F59)</f>
        <v>33983587.462000005</v>
      </c>
      <c r="G57" s="64">
        <v>0</v>
      </c>
      <c r="H57" s="42">
        <v>0</v>
      </c>
      <c r="I57" s="42">
        <f>SUM(K57:AS57)</f>
        <v>4742.8500000000004</v>
      </c>
      <c r="J57" s="42">
        <f>SUM(J58:J59)</f>
        <v>33983587.462000005</v>
      </c>
      <c r="K57" s="113">
        <v>446.4</v>
      </c>
      <c r="L57" s="44">
        <v>190.3</v>
      </c>
      <c r="M57" s="45">
        <v>24.4</v>
      </c>
      <c r="N57" s="46">
        <v>808</v>
      </c>
      <c r="O57" s="47">
        <v>18.399999999999999</v>
      </c>
      <c r="P57" s="48">
        <v>31.6</v>
      </c>
      <c r="Q57" s="49"/>
      <c r="R57" s="50">
        <v>87</v>
      </c>
      <c r="S57" s="51">
        <v>123.2</v>
      </c>
      <c r="T57" s="52">
        <v>144.80000000000001</v>
      </c>
      <c r="U57" s="53">
        <v>77.099999999999994</v>
      </c>
      <c r="V57" s="54">
        <v>70.5</v>
      </c>
      <c r="W57" s="49">
        <v>326.3</v>
      </c>
      <c r="X57" s="55">
        <v>151.9</v>
      </c>
      <c r="Y57" s="50">
        <v>92.4</v>
      </c>
      <c r="Z57" s="56">
        <v>295.7</v>
      </c>
      <c r="AA57" s="57">
        <v>40.9</v>
      </c>
      <c r="AB57" s="56">
        <v>20.8</v>
      </c>
      <c r="AC57" s="53">
        <v>109.2</v>
      </c>
      <c r="AD57" s="48">
        <v>50</v>
      </c>
      <c r="AE57" s="50">
        <v>6.7</v>
      </c>
      <c r="AF57" s="52">
        <v>128</v>
      </c>
      <c r="AG57" s="58">
        <v>3.7</v>
      </c>
      <c r="AH57" s="44"/>
      <c r="AI57" s="48"/>
      <c r="AJ57" s="49">
        <v>149.5</v>
      </c>
      <c r="AK57" s="56">
        <v>147.9</v>
      </c>
      <c r="AL57" s="59">
        <v>175.4</v>
      </c>
      <c r="AM57" s="60">
        <v>74.5</v>
      </c>
      <c r="AN57" s="46">
        <v>118</v>
      </c>
      <c r="AO57" s="61">
        <v>69.099999999999994</v>
      </c>
      <c r="AP57" s="49">
        <v>5.15</v>
      </c>
      <c r="AQ57" s="62">
        <v>417.5</v>
      </c>
      <c r="AR57" s="57">
        <v>281.39999999999998</v>
      </c>
      <c r="AS57" s="50">
        <v>57.1</v>
      </c>
    </row>
    <row r="58" spans="1:133" ht="63" x14ac:dyDescent="0.2">
      <c r="A58" s="63" t="s">
        <v>52</v>
      </c>
      <c r="B58" s="30" t="s">
        <v>39</v>
      </c>
      <c r="C58" s="63" t="s">
        <v>16</v>
      </c>
      <c r="D58" s="63">
        <f>SUM(K58,L58,M58,N58,O58,P58,Q58,R58,S58,T58,U58,V58,W58,X58,Y58,Z58,AA58,AB58,AC58,AD58,AE58,AF58,AG58,AH58,AI58,AJ58,AK58,AL58,AM58,AN58,AO58,AP58,AQ58,AR58,AS58)</f>
        <v>128</v>
      </c>
      <c r="E58" s="64">
        <v>2849.8</v>
      </c>
      <c r="F58" s="42">
        <f>D58*E58</f>
        <v>364774.40000000002</v>
      </c>
      <c r="G58" s="64">
        <v>0</v>
      </c>
      <c r="H58" s="42">
        <v>0</v>
      </c>
      <c r="I58" s="42">
        <f>SUM(K58:AS58)</f>
        <v>128</v>
      </c>
      <c r="J58" s="42">
        <f>I58*E58</f>
        <v>364774.40000000002</v>
      </c>
      <c r="K58" s="43">
        <v>5</v>
      </c>
      <c r="L58" s="44"/>
      <c r="M58" s="45"/>
      <c r="N58" s="46"/>
      <c r="O58" s="47"/>
      <c r="P58" s="48"/>
      <c r="Q58" s="49"/>
      <c r="R58" s="50"/>
      <c r="S58" s="51"/>
      <c r="T58" s="52">
        <v>25.1</v>
      </c>
      <c r="U58" s="53">
        <v>23.5</v>
      </c>
      <c r="V58" s="54"/>
      <c r="W58" s="49"/>
      <c r="X58" s="55"/>
      <c r="Y58" s="50"/>
      <c r="Z58" s="56"/>
      <c r="AA58" s="57"/>
      <c r="AB58" s="56"/>
      <c r="AC58" s="53"/>
      <c r="AD58" s="48">
        <v>5.3</v>
      </c>
      <c r="AE58" s="50"/>
      <c r="AF58" s="52">
        <v>30.2</v>
      </c>
      <c r="AG58" s="58"/>
      <c r="AH58" s="44"/>
      <c r="AI58" s="48"/>
      <c r="AJ58" s="49"/>
      <c r="AK58" s="56">
        <v>3</v>
      </c>
      <c r="AL58" s="59"/>
      <c r="AM58" s="60">
        <v>5.7</v>
      </c>
      <c r="AN58" s="46">
        <v>30.2</v>
      </c>
      <c r="AO58" s="61"/>
      <c r="AP58" s="49"/>
      <c r="AQ58" s="62"/>
      <c r="AR58" s="57"/>
      <c r="AS58" s="50"/>
    </row>
    <row r="59" spans="1:133" ht="36.75" customHeight="1" x14ac:dyDescent="0.2">
      <c r="A59" s="63" t="s">
        <v>53</v>
      </c>
      <c r="B59" s="30" t="s">
        <v>37</v>
      </c>
      <c r="C59" s="63" t="s">
        <v>16</v>
      </c>
      <c r="D59" s="63">
        <f>SUM(K59,L59,M59,N59,O59,P59,Q59,R59,S59,T59,U59,V59,W59,X59,Y59,Z59,AA59,AB59,AC59,AD59,AE59,AF59,AG59,AH59,AI59,AJ59,AK59,AL59,AM59,AN59,AO59,AP59,AQ59,AR59,AS59)</f>
        <v>4614.8500000000004</v>
      </c>
      <c r="E59" s="64">
        <v>7284.92</v>
      </c>
      <c r="F59" s="42">
        <f>D59*E59</f>
        <v>33618813.062000006</v>
      </c>
      <c r="G59" s="64">
        <v>0</v>
      </c>
      <c r="H59" s="42">
        <v>0</v>
      </c>
      <c r="I59" s="42">
        <f>SUM(K59:AS59)</f>
        <v>4614.8500000000004</v>
      </c>
      <c r="J59" s="42">
        <f>I59*E59</f>
        <v>33618813.062000006</v>
      </c>
      <c r="K59" s="43">
        <v>441.4</v>
      </c>
      <c r="L59" s="44">
        <v>190.3</v>
      </c>
      <c r="M59" s="45">
        <v>24.4</v>
      </c>
      <c r="N59" s="46">
        <v>808</v>
      </c>
      <c r="O59" s="47">
        <v>18.399999999999999</v>
      </c>
      <c r="P59" s="48">
        <v>31.6</v>
      </c>
      <c r="Q59" s="49"/>
      <c r="R59" s="50">
        <v>87</v>
      </c>
      <c r="S59" s="51">
        <v>123.2</v>
      </c>
      <c r="T59" s="52">
        <v>119.7</v>
      </c>
      <c r="U59" s="53">
        <v>53.6</v>
      </c>
      <c r="V59" s="54">
        <v>70.5</v>
      </c>
      <c r="W59" s="49">
        <v>326.3</v>
      </c>
      <c r="X59" s="55">
        <v>151.9</v>
      </c>
      <c r="Y59" s="50">
        <v>92.4</v>
      </c>
      <c r="Z59" s="56">
        <v>295.7</v>
      </c>
      <c r="AA59" s="57">
        <v>40.9</v>
      </c>
      <c r="AB59" s="56">
        <v>20.8</v>
      </c>
      <c r="AC59" s="53">
        <v>109.2</v>
      </c>
      <c r="AD59" s="48">
        <v>44.7</v>
      </c>
      <c r="AE59" s="50">
        <v>6.7</v>
      </c>
      <c r="AF59" s="52">
        <v>97.8</v>
      </c>
      <c r="AG59" s="58">
        <v>3.7</v>
      </c>
      <c r="AH59" s="44"/>
      <c r="AI59" s="48"/>
      <c r="AJ59" s="49">
        <v>149.5</v>
      </c>
      <c r="AK59" s="56">
        <v>144.9</v>
      </c>
      <c r="AL59" s="59">
        <v>175.4</v>
      </c>
      <c r="AM59" s="60">
        <v>68.8</v>
      </c>
      <c r="AN59" s="46">
        <v>87.8</v>
      </c>
      <c r="AO59" s="61">
        <v>69.099999999999994</v>
      </c>
      <c r="AP59" s="49">
        <v>5.15</v>
      </c>
      <c r="AQ59" s="62">
        <v>417.5</v>
      </c>
      <c r="AR59" s="57">
        <v>281.39999999999998</v>
      </c>
      <c r="AS59" s="50">
        <v>57.1</v>
      </c>
    </row>
    <row r="60" spans="1:133" ht="28.5" customHeight="1" x14ac:dyDescent="0.2">
      <c r="A60" s="142" t="s">
        <v>109</v>
      </c>
      <c r="B60" s="143"/>
      <c r="C60" s="143"/>
      <c r="D60" s="144"/>
      <c r="E60" s="71"/>
      <c r="F60" s="114">
        <f>SUM(F58:F59)</f>
        <v>33983587.462000005</v>
      </c>
      <c r="G60" s="71"/>
      <c r="H60" s="114"/>
      <c r="I60" s="71"/>
      <c r="J60" s="114">
        <f>SUM(J58:J59)</f>
        <v>33983587.462000005</v>
      </c>
      <c r="K60" s="28"/>
      <c r="L60" s="28"/>
      <c r="M60" s="33"/>
      <c r="N60" s="33"/>
      <c r="O60" s="33"/>
      <c r="P60" s="33"/>
      <c r="Q60" s="115"/>
      <c r="R60" s="115"/>
      <c r="S60" s="115"/>
      <c r="T60" s="116"/>
      <c r="U60" s="116"/>
      <c r="V60" s="33"/>
      <c r="W60" s="33"/>
      <c r="X60" s="33"/>
      <c r="Y60" s="115"/>
      <c r="Z60" s="115"/>
      <c r="AA60" s="33"/>
      <c r="AB60" s="28"/>
      <c r="AC60" s="28"/>
      <c r="AD60" s="33"/>
      <c r="AE60" s="115"/>
      <c r="AF60" s="33"/>
      <c r="AG60" s="28"/>
      <c r="AH60" s="116"/>
      <c r="AI60" s="116"/>
      <c r="AJ60" s="115"/>
      <c r="AK60" s="33"/>
      <c r="AL60" s="117"/>
      <c r="AM60" s="118"/>
      <c r="AN60" s="33"/>
      <c r="AO60" s="28"/>
      <c r="AP60" s="28"/>
      <c r="AQ60" s="28"/>
      <c r="AR60" s="33"/>
      <c r="AS60" s="28"/>
    </row>
    <row r="61" spans="1:133" s="6" customFormat="1" ht="23.25" customHeight="1" x14ac:dyDescent="0.2">
      <c r="A61" s="142" t="s">
        <v>110</v>
      </c>
      <c r="B61" s="177"/>
      <c r="C61" s="177"/>
      <c r="D61" s="178"/>
      <c r="E61" s="33"/>
      <c r="F61" s="114">
        <f>SUM(F16,F24,F55,F60)</f>
        <v>288756119.46678007</v>
      </c>
      <c r="G61" s="33"/>
      <c r="H61" s="33">
        <f>SUM(H16,H24,H55,H60)</f>
        <v>15838283.907199999</v>
      </c>
      <c r="I61" s="33"/>
      <c r="J61" s="114">
        <f>SUM(J16,J24,J55,J60)</f>
        <v>272917835.55958003</v>
      </c>
      <c r="K61" s="33"/>
      <c r="L61" s="33"/>
      <c r="M61" s="33"/>
      <c r="N61" s="33"/>
      <c r="O61" s="33"/>
      <c r="P61" s="33"/>
      <c r="Q61" s="115"/>
      <c r="R61" s="115"/>
      <c r="S61" s="115"/>
      <c r="T61" s="115"/>
      <c r="U61" s="115"/>
      <c r="V61" s="33"/>
      <c r="W61" s="33"/>
      <c r="X61" s="33"/>
      <c r="Y61" s="115"/>
      <c r="Z61" s="115"/>
      <c r="AA61" s="33"/>
      <c r="AB61" s="33"/>
      <c r="AC61" s="33"/>
      <c r="AD61" s="33"/>
      <c r="AE61" s="115"/>
      <c r="AF61" s="33"/>
      <c r="AG61" s="33"/>
      <c r="AH61" s="115"/>
      <c r="AI61" s="115"/>
      <c r="AJ61" s="115"/>
      <c r="AK61" s="33"/>
      <c r="AL61" s="117"/>
      <c r="AM61" s="118"/>
      <c r="AN61" s="33"/>
      <c r="AO61" s="33"/>
      <c r="AP61" s="33"/>
      <c r="AQ61" s="33"/>
      <c r="AR61" s="33"/>
      <c r="AS61" s="33"/>
    </row>
    <row r="65" spans="10:10" x14ac:dyDescent="0.2">
      <c r="J65" s="11">
        <f>J61/532052</f>
        <v>512.95331200630767</v>
      </c>
    </row>
  </sheetData>
  <mergeCells count="110">
    <mergeCell ref="Z3:Z7"/>
    <mergeCell ref="A60:D60"/>
    <mergeCell ref="A61:D61"/>
    <mergeCell ref="A16:D16"/>
    <mergeCell ref="A55:D55"/>
    <mergeCell ref="F41:F42"/>
    <mergeCell ref="F43:F44"/>
    <mergeCell ref="F45:F46"/>
    <mergeCell ref="F47:F48"/>
    <mergeCell ref="F49:F50"/>
    <mergeCell ref="F51:F52"/>
    <mergeCell ref="F18:F19"/>
    <mergeCell ref="F20:F21"/>
    <mergeCell ref="F22:F23"/>
    <mergeCell ref="A30:A32"/>
    <mergeCell ref="A17:E17"/>
    <mergeCell ref="A25:E25"/>
    <mergeCell ref="B41:B42"/>
    <mergeCell ref="AP3:AP7"/>
    <mergeCell ref="AQ3:AQ7"/>
    <mergeCell ref="S3:S7"/>
    <mergeCell ref="T3:T7"/>
    <mergeCell ref="U3:U7"/>
    <mergeCell ref="V3:V7"/>
    <mergeCell ref="A3:A7"/>
    <mergeCell ref="B3:B7"/>
    <mergeCell ref="C3:C7"/>
    <mergeCell ref="D3:D7"/>
    <mergeCell ref="E3:E7"/>
    <mergeCell ref="G3:H3"/>
    <mergeCell ref="I3:J3"/>
    <mergeCell ref="K3:K7"/>
    <mergeCell ref="L3:L7"/>
    <mergeCell ref="F3:F7"/>
    <mergeCell ref="G4:G7"/>
    <mergeCell ref="H4:H7"/>
    <mergeCell ref="N3:N7"/>
    <mergeCell ref="O3:O7"/>
    <mergeCell ref="P3:P7"/>
    <mergeCell ref="Q3:Q7"/>
    <mergeCell ref="R3:R7"/>
    <mergeCell ref="Y3:Y7"/>
    <mergeCell ref="H43:H44"/>
    <mergeCell ref="H45:H46"/>
    <mergeCell ref="AA3:AA7"/>
    <mergeCell ref="J4:J7"/>
    <mergeCell ref="I4:I7"/>
    <mergeCell ref="AR3:AR7"/>
    <mergeCell ref="AS3:AS7"/>
    <mergeCell ref="M3:M7"/>
    <mergeCell ref="AB3:AB7"/>
    <mergeCell ref="AC3:AC7"/>
    <mergeCell ref="AD3:AD7"/>
    <mergeCell ref="AE3:AE7"/>
    <mergeCell ref="AF3:AF7"/>
    <mergeCell ref="AG3:AG7"/>
    <mergeCell ref="AH3:AH7"/>
    <mergeCell ref="AI3:AI7"/>
    <mergeCell ref="AJ3:AJ7"/>
    <mergeCell ref="AK3:AK7"/>
    <mergeCell ref="AL3:AL7"/>
    <mergeCell ref="W3:W7"/>
    <mergeCell ref="X3:X7"/>
    <mergeCell ref="AM3:AM7"/>
    <mergeCell ref="AN3:AN7"/>
    <mergeCell ref="AO3:AO7"/>
    <mergeCell ref="A8:E8"/>
    <mergeCell ref="A1:J1"/>
    <mergeCell ref="A34:A36"/>
    <mergeCell ref="A27:A29"/>
    <mergeCell ref="H41:H42"/>
    <mergeCell ref="A41:A42"/>
    <mergeCell ref="A22:A23"/>
    <mergeCell ref="B18:B19"/>
    <mergeCell ref="B20:B21"/>
    <mergeCell ref="B22:B23"/>
    <mergeCell ref="A18:A19"/>
    <mergeCell ref="A20:A21"/>
    <mergeCell ref="H18:H19"/>
    <mergeCell ref="H20:H21"/>
    <mergeCell ref="H22:H23"/>
    <mergeCell ref="J18:J19"/>
    <mergeCell ref="J20:J21"/>
    <mergeCell ref="J22:J23"/>
    <mergeCell ref="A24:D24"/>
    <mergeCell ref="J41:J42"/>
    <mergeCell ref="J43:J44"/>
    <mergeCell ref="J45:J46"/>
    <mergeCell ref="A56:E56"/>
    <mergeCell ref="A43:A44"/>
    <mergeCell ref="A45:A46"/>
    <mergeCell ref="A49:A50"/>
    <mergeCell ref="B47:B48"/>
    <mergeCell ref="B49:B50"/>
    <mergeCell ref="B51:B52"/>
    <mergeCell ref="B45:B46"/>
    <mergeCell ref="A51:A52"/>
    <mergeCell ref="A47:A48"/>
    <mergeCell ref="B53:B54"/>
    <mergeCell ref="A53:A54"/>
    <mergeCell ref="B43:B44"/>
    <mergeCell ref="F53:F54"/>
    <mergeCell ref="H47:H48"/>
    <mergeCell ref="H49:H50"/>
    <mergeCell ref="H51:H52"/>
    <mergeCell ref="H53:H54"/>
    <mergeCell ref="J47:J48"/>
    <mergeCell ref="J49:J50"/>
    <mergeCell ref="J51:J52"/>
    <mergeCell ref="J53:J54"/>
  </mergeCells>
  <pageMargins left="0.70866141732283472" right="0.70866141732283472" top="0.74803149606299213" bottom="0.74803149606299213" header="0.31496062992125984" footer="0.31496062992125984"/>
  <pageSetup paperSize="9" scale="10" fitToHeight="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2017-07-17T15:01:09Z</cp:lastPrinted>
  <dcterms:created xsi:type="dcterms:W3CDTF">2015-07-08T11:19:19Z</dcterms:created>
  <dcterms:modified xsi:type="dcterms:W3CDTF">2017-12-22T10:26:56Z</dcterms:modified>
</cp:coreProperties>
</file>