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43" i="1" l="1"/>
  <c r="J42" i="1"/>
  <c r="G43" i="1" l="1"/>
  <c r="G42" i="1"/>
  <c r="J45" i="1" l="1"/>
  <c r="I45" i="1"/>
  <c r="E45" i="1"/>
  <c r="J44" i="1"/>
  <c r="I44" i="1"/>
  <c r="G44" i="1"/>
  <c r="G45" i="1" s="1"/>
  <c r="E44" i="1"/>
  <c r="E43" i="1"/>
  <c r="E42" i="1"/>
  <c r="K40" i="1"/>
  <c r="K38" i="1"/>
  <c r="K37" i="1"/>
  <c r="K36" i="1"/>
  <c r="K35" i="1"/>
  <c r="K34" i="1"/>
  <c r="K32" i="1"/>
  <c r="K30" i="1"/>
  <c r="K29" i="1"/>
  <c r="K28" i="1"/>
  <c r="K27" i="1"/>
  <c r="K26" i="1"/>
  <c r="K25" i="1"/>
  <c r="K24" i="1"/>
  <c r="K23" i="1"/>
  <c r="J40" i="1"/>
  <c r="J38" i="1"/>
  <c r="J36" i="1"/>
  <c r="J34" i="1"/>
  <c r="J32" i="1"/>
  <c r="J30" i="1"/>
  <c r="J29" i="1"/>
  <c r="J28" i="1"/>
  <c r="J27" i="1"/>
  <c r="J26" i="1"/>
  <c r="J25" i="1"/>
  <c r="J24" i="1"/>
  <c r="J23" i="1"/>
  <c r="I40" i="1"/>
  <c r="G40" i="1"/>
  <c r="G32" i="1"/>
  <c r="G30" i="1"/>
  <c r="G29" i="1"/>
  <c r="G28" i="1"/>
  <c r="G27" i="1"/>
  <c r="G26" i="1"/>
  <c r="G25" i="1"/>
  <c r="G24" i="1"/>
  <c r="G23" i="1"/>
  <c r="E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E38" i="1"/>
  <c r="E36" i="1"/>
  <c r="E34" i="1"/>
  <c r="E32" i="1"/>
  <c r="E30" i="1"/>
  <c r="E29" i="1"/>
  <c r="E28" i="1"/>
  <c r="E27" i="1"/>
  <c r="E26" i="1"/>
  <c r="E25" i="1"/>
  <c r="E24" i="1"/>
  <c r="E23" i="1"/>
  <c r="J19" i="1"/>
  <c r="H17" i="1"/>
  <c r="G17" i="1"/>
  <c r="G21" i="1" s="1"/>
  <c r="I21" i="1"/>
  <c r="E19" i="1"/>
  <c r="K19" i="1" s="1"/>
  <c r="E17" i="1"/>
  <c r="I15" i="1"/>
  <c r="F14" i="1"/>
  <c r="G14" i="1" s="1"/>
  <c r="J14" i="1" s="1"/>
  <c r="E14" i="1"/>
  <c r="E13" i="1"/>
  <c r="E12" i="1"/>
  <c r="E11" i="1"/>
  <c r="E10" i="1"/>
  <c r="E9" i="1"/>
  <c r="E8" i="1"/>
  <c r="E15" i="1" l="1"/>
  <c r="E21" i="1"/>
  <c r="J17" i="1"/>
  <c r="J21" i="1" s="1"/>
  <c r="K14" i="1"/>
  <c r="K17" i="1" l="1"/>
  <c r="F11" i="1" l="1"/>
  <c r="G11" i="1" s="1"/>
  <c r="J11" i="1" s="1"/>
  <c r="K11" i="1" s="1"/>
  <c r="F13" i="1"/>
  <c r="G13" i="1" s="1"/>
  <c r="J13" i="1" s="1"/>
  <c r="K13" i="1" s="1"/>
  <c r="F12" i="1"/>
  <c r="G12" i="1" s="1"/>
  <c r="J12" i="1" s="1"/>
  <c r="K12" i="1" s="1"/>
  <c r="F10" i="1"/>
  <c r="G10" i="1" s="1"/>
  <c r="J10" i="1" s="1"/>
  <c r="K10" i="1" s="1"/>
  <c r="F9" i="1"/>
  <c r="G9" i="1" s="1"/>
  <c r="F8" i="1"/>
  <c r="G8" i="1" s="1"/>
  <c r="J8" i="1" s="1"/>
  <c r="K8" i="1" s="1"/>
  <c r="G15" i="1" l="1"/>
  <c r="J9" i="1"/>
  <c r="K43" i="1"/>
  <c r="K44" i="1" s="1"/>
  <c r="K45" i="1" s="1"/>
  <c r="K42" i="1"/>
  <c r="K21" i="1"/>
  <c r="K9" i="1" l="1"/>
  <c r="K15" i="1" s="1"/>
  <c r="J15" i="1"/>
</calcChain>
</file>

<file path=xl/sharedStrings.xml><?xml version="1.0" encoding="utf-8"?>
<sst xmlns="http://schemas.openxmlformats.org/spreadsheetml/2006/main" count="74" uniqueCount="46">
  <si>
    <t>Наименование работы (услуги)</t>
  </si>
  <si>
    <t>Ед. изм.</t>
  </si>
  <si>
    <t>Всего объем работ по госзаданию</t>
  </si>
  <si>
    <t>Объем, выполняемый собственными силами ГБУ</t>
  </si>
  <si>
    <t>Объем, выполняемый сторонними организациями</t>
  </si>
  <si>
    <t>затраты по итогам аукционов</t>
  </si>
  <si>
    <t>км</t>
  </si>
  <si>
    <t>Эксплуатация лесных дорог предназначенных для охраны лесов от пожаров</t>
  </si>
  <si>
    <t>Устройство противопожарных минерализованных полос</t>
  </si>
  <si>
    <t>Прочистка противопожарных минерализованных полос и их обновление</t>
  </si>
  <si>
    <t>Установка шлагбаумов, устройство преград, обеспечивающих ограничение пребывания граждан в лесах в целях обеспечения пожарной безопасности</t>
  </si>
  <si>
    <t>шт</t>
  </si>
  <si>
    <t>Эксплуатация шлагбаумов, преград обеспечивающих ограничение пребывания граждан в лесах в целях обеспечения пожарной безопасности</t>
  </si>
  <si>
    <t>Установка и размещение стендов и других знаков и указателей, содержащих информацию о мерах пожарной безопасности в лесах</t>
  </si>
  <si>
    <t>Сплошная санитарная рубка</t>
  </si>
  <si>
    <t>1 м3</t>
  </si>
  <si>
    <t>га</t>
  </si>
  <si>
    <t>Выборочная санитарная рубка</t>
  </si>
  <si>
    <t>Искусственное лесовосстановление путем посадки сеянцев с предварительной обработкой почвы</t>
  </si>
  <si>
    <t>Дополнение лесных культур путем посадки сеянцев</t>
  </si>
  <si>
    <t>Частичная обработка почвы под лесные культуры</t>
  </si>
  <si>
    <t>Осветление</t>
  </si>
  <si>
    <t>Прочистка</t>
  </si>
  <si>
    <t>Уход за лесом (проходная рубка)</t>
  </si>
  <si>
    <t>Уход за лесом (прореживание) неликвидное</t>
  </si>
  <si>
    <t>Уход за лесом (прореживание) ликвидное</t>
  </si>
  <si>
    <t>Отвод лесосек под выборочные рубки (прореживание, проходные, выборочные санитарные рубки, рубки переформирования и обновления, отвод под рубки ухода за молодняками)</t>
  </si>
  <si>
    <t>Разрубка квартальных просек</t>
  </si>
  <si>
    <t>Отвод лесосек под рубки ухода за молодняками</t>
  </si>
  <si>
    <t>Норматив затрат по лесному плану, рублей</t>
  </si>
  <si>
    <t>Затраты, рублей</t>
  </si>
  <si>
    <t>затраты по нормативу лесного плана, рублей</t>
  </si>
  <si>
    <t>Затраты на выполнение мероприятия, рублей</t>
  </si>
  <si>
    <t>ВСЕГО</t>
  </si>
  <si>
    <t>Экономия, рублей</t>
  </si>
  <si>
    <t>Раздел I "Охрана лесов от пожаров"</t>
  </si>
  <si>
    <t>Раздел II "Защита лесов"</t>
  </si>
  <si>
    <t>ИНФОРМАЦИЯ О ПРОВЕДЕНИИ ОСНОВНЫХ ЛЕСОХОЗЯЙСТВЕННЫХ РАБОТ, ДОВЕДЕННЫХ В РАМКАХ ГОСУДАРСТВЕННОГО ЗАДАНИЯ ДО ГБУ "ЛПЦ - ТВЕРЬЛЕС" В 2017 ГОДУ</t>
  </si>
  <si>
    <t>кбм</t>
  </si>
  <si>
    <t>ИТОГО</t>
  </si>
  <si>
    <t>ручная оправка растений от завала травой и почвой, заноса песком, размыва и выдувания почвы, выжимания морозом</t>
  </si>
  <si>
    <t>уничтожение или предупреждение появления травянистой и нежелательной растительности</t>
  </si>
  <si>
    <t>Естественное лесовосстановление (минерализация почвы)</t>
  </si>
  <si>
    <t>Естественное лесовосстановление (сохранение подроста)</t>
  </si>
  <si>
    <t>Раздел III "Воспроизводство лесов и уход за лесом"</t>
  </si>
  <si>
    <t>Раздел IV "Отвод и таксация лесосек"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</si>
</sst>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3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0" fontId="4" fillId="0" borderId="0" xfId="0" applyFont="1"/>
    <xf numFmtId="164" fontId="1" fillId="0" borderId="0" xfId="0" applyNumberFormat="1" applyFont="1"/>
    <xf numFmtId="2" fontId="1" fillId="0" borderId="0" xfId="0" applyNumberFormat="1" applyFont="1"/>
    <xf numFmtId="0" fontId="3" fillId="0" borderId="0" xfId="0" applyFont="1"/>
    <xf numFmtId="0" fontId="0" fillId="0" borderId="0" xfId="0" applyFont="1"/>
    <xf numFmtId="0" fontId="0" fillId="0" borderId="4" xfId="0" applyBorder="1" applyAlignment="1">
      <alignment horizontal="center" vertical="center" wrapText="1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7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wrapText="1"/>
    </xf>
    <xf numFmtId="2" fontId="10" fillId="0" borderId="3" xfId="0" applyNumberFormat="1" applyFont="1" applyBorder="1" applyAlignment="1">
      <alignment wrapText="1"/>
    </xf>
    <xf numFmtId="2" fontId="8" fillId="0" borderId="1" xfId="0" applyNumberFormat="1" applyFont="1" applyBorder="1" applyAlignment="1">
      <alignment wrapText="1"/>
    </xf>
    <xf numFmtId="2" fontId="7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wrapText="1"/>
    </xf>
    <xf numFmtId="0" fontId="7" fillId="0" borderId="4" xfId="0" applyFont="1" applyBorder="1" applyAlignment="1">
      <alignment horizontal="center" vertical="center" wrapText="1"/>
    </xf>
    <xf numFmtId="2" fontId="10" fillId="0" borderId="4" xfId="0" applyNumberFormat="1" applyFont="1" applyBorder="1" applyAlignment="1">
      <alignment wrapText="1"/>
    </xf>
    <xf numFmtId="2" fontId="7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wrapText="1"/>
    </xf>
    <xf numFmtId="2" fontId="9" fillId="4" borderId="1" xfId="0" applyNumberFormat="1" applyFont="1" applyFill="1" applyBorder="1" applyAlignment="1">
      <alignment horizontal="center" wrapText="1"/>
    </xf>
    <xf numFmtId="2" fontId="9" fillId="3" borderId="1" xfId="0" applyNumberFormat="1" applyFont="1" applyFill="1" applyBorder="1" applyAlignment="1">
      <alignment horizontal="center" wrapText="1"/>
    </xf>
    <xf numFmtId="2" fontId="11" fillId="4" borderId="1" xfId="0" applyNumberFormat="1" applyFont="1" applyFill="1" applyBorder="1" applyAlignment="1">
      <alignment horizontal="center" wrapText="1"/>
    </xf>
    <xf numFmtId="2" fontId="9" fillId="3" borderId="1" xfId="0" applyNumberFormat="1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/>
    </xf>
    <xf numFmtId="0" fontId="11" fillId="4" borderId="1" xfId="0" applyNumberFormat="1" applyFont="1" applyFill="1" applyBorder="1" applyAlignment="1">
      <alignment horizontal="center"/>
    </xf>
    <xf numFmtId="2" fontId="11" fillId="4" borderId="1" xfId="0" applyNumberFormat="1" applyFont="1" applyFill="1" applyBorder="1" applyAlignment="1">
      <alignment horizontal="center"/>
    </xf>
    <xf numFmtId="1" fontId="9" fillId="3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/>
    </xf>
    <xf numFmtId="2" fontId="8" fillId="3" borderId="1" xfId="0" applyNumberFormat="1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 vertical="center" wrapText="1"/>
    </xf>
    <xf numFmtId="2" fontId="13" fillId="3" borderId="1" xfId="0" applyNumberFormat="1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 wrapText="1"/>
    </xf>
    <xf numFmtId="164" fontId="13" fillId="3" borderId="1" xfId="0" applyNumberFormat="1" applyFont="1" applyFill="1" applyBorder="1" applyAlignment="1">
      <alignment horizontal="center"/>
    </xf>
    <xf numFmtId="2" fontId="13" fillId="3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2" fontId="13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/>
    </xf>
    <xf numFmtId="0" fontId="11" fillId="0" borderId="0" xfId="0" applyFont="1"/>
    <xf numFmtId="0" fontId="9" fillId="0" borderId="0" xfId="0" applyFont="1"/>
    <xf numFmtId="2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2" fontId="14" fillId="0" borderId="0" xfId="0" applyNumberFormat="1" applyFont="1" applyAlignment="1">
      <alignment horizontal="center"/>
    </xf>
    <xf numFmtId="2" fontId="13" fillId="0" borderId="0" xfId="0" applyNumberFormat="1" applyFont="1" applyBorder="1"/>
    <xf numFmtId="164" fontId="9" fillId="0" borderId="0" xfId="0" applyNumberFormat="1" applyFont="1"/>
    <xf numFmtId="2" fontId="9" fillId="0" borderId="0" xfId="0" applyNumberFormat="1" applyFont="1"/>
    <xf numFmtId="2" fontId="8" fillId="3" borderId="1" xfId="0" applyNumberFormat="1" applyFont="1" applyFill="1" applyBorder="1" applyAlignment="1">
      <alignment horizontal="center" wrapText="1"/>
    </xf>
    <xf numFmtId="2" fontId="6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/>
    </xf>
    <xf numFmtId="2" fontId="11" fillId="3" borderId="1" xfId="0" applyNumberFormat="1" applyFont="1" applyFill="1" applyBorder="1" applyAlignment="1">
      <alignment horizontal="center"/>
    </xf>
    <xf numFmtId="0" fontId="18" fillId="0" borderId="4" xfId="0" applyFont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2" fontId="11" fillId="3" borderId="2" xfId="0" applyNumberFormat="1" applyFont="1" applyFill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164" fontId="6" fillId="3" borderId="1" xfId="0" applyNumberFormat="1" applyFont="1" applyFill="1" applyBorder="1" applyAlignment="1">
      <alignment horizontal="center"/>
    </xf>
    <xf numFmtId="2" fontId="6" fillId="3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11" fillId="4" borderId="1" xfId="0" applyFont="1" applyFill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0" fontId="0" fillId="0" borderId="0" xfId="0" applyBorder="1"/>
    <xf numFmtId="0" fontId="5" fillId="0" borderId="0" xfId="0" applyFont="1" applyBorder="1"/>
    <xf numFmtId="0" fontId="1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15" fillId="0" borderId="0" xfId="0" applyFont="1" applyAlignment="1">
      <alignment horizontal="center" vertical="center" wrapText="1"/>
    </xf>
    <xf numFmtId="2" fontId="17" fillId="4" borderId="2" xfId="0" applyNumberFormat="1" applyFont="1" applyFill="1" applyBorder="1" applyAlignment="1">
      <alignment horizontal="center" wrapText="1"/>
    </xf>
    <xf numFmtId="0" fontId="0" fillId="4" borderId="4" xfId="0" applyFill="1" applyBorder="1" applyAlignment="1">
      <alignment horizontal="center" wrapText="1"/>
    </xf>
    <xf numFmtId="2" fontId="11" fillId="4" borderId="2" xfId="0" applyNumberFormat="1" applyFont="1" applyFill="1" applyBorder="1" applyAlignment="1">
      <alignment horizontal="center" wrapText="1"/>
    </xf>
    <xf numFmtId="2" fontId="11" fillId="4" borderId="1" xfId="0" applyNumberFormat="1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2" fontId="9" fillId="4" borderId="1" xfId="0" applyNumberFormat="1" applyFont="1" applyFill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2" fontId="11" fillId="3" borderId="4" xfId="0" applyNumberFormat="1" applyFont="1" applyFill="1" applyBorder="1" applyAlignment="1">
      <alignment horizontal="center"/>
    </xf>
    <xf numFmtId="0" fontId="19" fillId="0" borderId="6" xfId="0" applyFont="1" applyBorder="1" applyAlignment="1">
      <alignment horizontal="center" wrapText="1"/>
    </xf>
    <xf numFmtId="0" fontId="19" fillId="0" borderId="7" xfId="0" applyFont="1" applyBorder="1" applyAlignment="1">
      <alignment horizontal="center" wrapText="1"/>
    </xf>
    <xf numFmtId="0" fontId="9" fillId="4" borderId="1" xfId="0" applyFont="1" applyFill="1" applyBorder="1" applyAlignment="1">
      <alignment horizontal="center"/>
    </xf>
    <xf numFmtId="0" fontId="11" fillId="4" borderId="2" xfId="0" applyFont="1" applyFill="1" applyBorder="1" applyAlignment="1">
      <alignment horizontal="center" wrapText="1"/>
    </xf>
    <xf numFmtId="2" fontId="11" fillId="4" borderId="2" xfId="0" applyNumberFormat="1" applyFont="1" applyFill="1" applyBorder="1" applyAlignment="1">
      <alignment horizontal="center" wrapText="1" shrinkToFit="1"/>
    </xf>
    <xf numFmtId="0" fontId="0" fillId="4" borderId="4" xfId="0" applyFill="1" applyBorder="1" applyAlignment="1">
      <alignment horizontal="center" wrapText="1" shrinkToFit="1"/>
    </xf>
    <xf numFmtId="2" fontId="6" fillId="0" borderId="1" xfId="0" applyNumberFormat="1" applyFont="1" applyBorder="1" applyAlignment="1">
      <alignment horizontal="center"/>
    </xf>
    <xf numFmtId="2" fontId="13" fillId="0" borderId="2" xfId="0" applyNumberFormat="1" applyFont="1" applyBorder="1" applyAlignment="1">
      <alignment horizontal="center" wrapText="1"/>
    </xf>
    <xf numFmtId="0" fontId="20" fillId="0" borderId="4" xfId="0" applyFont="1" applyBorder="1" applyAlignment="1">
      <alignment horizontal="center" wrapText="1"/>
    </xf>
    <xf numFmtId="2" fontId="13" fillId="3" borderId="2" xfId="0" applyNumberFormat="1" applyFont="1" applyFill="1" applyBorder="1" applyAlignment="1">
      <alignment horizontal="center" wrapText="1"/>
    </xf>
    <xf numFmtId="2" fontId="13" fillId="4" borderId="2" xfId="0" applyNumberFormat="1" applyFont="1" applyFill="1" applyBorder="1" applyAlignment="1">
      <alignment horizontal="center" wrapText="1"/>
    </xf>
    <xf numFmtId="0" fontId="20" fillId="4" borderId="4" xfId="0" applyFont="1" applyFill="1" applyBorder="1" applyAlignment="1">
      <alignment horizontal="center" wrapText="1"/>
    </xf>
    <xf numFmtId="2" fontId="13" fillId="4" borderId="1" xfId="0" applyNumberFormat="1" applyFont="1" applyFill="1" applyBorder="1" applyAlignment="1">
      <alignment horizontal="center"/>
    </xf>
    <xf numFmtId="2" fontId="11" fillId="4" borderId="2" xfId="0" applyNumberFormat="1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2" fontId="13" fillId="3" borderId="1" xfId="0" applyNumberFormat="1" applyFont="1" applyFill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21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wrapText="1"/>
    </xf>
    <xf numFmtId="0" fontId="22" fillId="0" borderId="7" xfId="0" applyFont="1" applyBorder="1" applyAlignment="1">
      <alignment horizontal="center" wrapText="1"/>
    </xf>
    <xf numFmtId="2" fontId="21" fillId="0" borderId="1" xfId="0" applyNumberFormat="1" applyFont="1" applyBorder="1" applyAlignment="1">
      <alignment horizontal="center"/>
    </xf>
    <xf numFmtId="164" fontId="21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2" fillId="0" borderId="0" xfId="0" applyFont="1"/>
    <xf numFmtId="0" fontId="21" fillId="4" borderId="1" xfId="0" applyFont="1" applyFill="1" applyBorder="1" applyAlignment="1">
      <alignment horizontal="center"/>
    </xf>
    <xf numFmtId="2" fontId="21" fillId="4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topLeftCell="A22" zoomScale="95" zoomScaleNormal="95" workbookViewId="0">
      <selection activeCell="J51" sqref="J51"/>
    </sheetView>
  </sheetViews>
  <sheetFormatPr defaultRowHeight="15" x14ac:dyDescent="0.25"/>
  <cols>
    <col min="1" max="1" width="31.42578125" customWidth="1"/>
    <col min="2" max="2" width="7" customWidth="1"/>
    <col min="3" max="3" width="16.5703125" customWidth="1"/>
    <col min="4" max="4" width="14.28515625" customWidth="1"/>
    <col min="5" max="5" width="20.42578125" customWidth="1"/>
    <col min="6" max="6" width="16" customWidth="1"/>
    <col min="7" max="7" width="16.7109375" customWidth="1"/>
    <col min="8" max="8" width="16.42578125" customWidth="1"/>
    <col min="9" max="9" width="16.5703125" customWidth="1"/>
    <col min="10" max="10" width="16" customWidth="1"/>
    <col min="11" max="11" width="19.28515625" customWidth="1"/>
  </cols>
  <sheetData>
    <row r="1" spans="1:11" ht="30.75" customHeight="1" x14ac:dyDescent="0.25">
      <c r="A1" s="96" t="s">
        <v>37</v>
      </c>
      <c r="B1" s="96"/>
      <c r="C1" s="96"/>
      <c r="D1" s="96"/>
      <c r="E1" s="96"/>
      <c r="F1" s="96"/>
      <c r="G1" s="96"/>
      <c r="H1" s="96"/>
      <c r="I1" s="95"/>
      <c r="J1" s="95"/>
      <c r="K1" s="95"/>
    </row>
    <row r="2" spans="1:11" x14ac:dyDescent="0.25">
      <c r="A2" s="2"/>
      <c r="B2" s="2"/>
      <c r="C2" s="2"/>
      <c r="D2" s="2"/>
      <c r="E2" s="2"/>
      <c r="F2" s="3"/>
      <c r="G2" s="4"/>
      <c r="H2" s="4"/>
      <c r="I2" s="4"/>
      <c r="J2" s="4"/>
      <c r="K2" s="1"/>
    </row>
    <row r="3" spans="1:11" ht="15" customHeight="1" x14ac:dyDescent="0.25">
      <c r="A3" s="12" t="s">
        <v>0</v>
      </c>
      <c r="B3" s="13" t="s">
        <v>1</v>
      </c>
      <c r="C3" s="14" t="s">
        <v>29</v>
      </c>
      <c r="D3" s="13" t="s">
        <v>2</v>
      </c>
      <c r="E3" s="14" t="s">
        <v>30</v>
      </c>
      <c r="F3" s="15" t="s">
        <v>3</v>
      </c>
      <c r="G3" s="16" t="s">
        <v>31</v>
      </c>
      <c r="H3" s="17" t="s">
        <v>4</v>
      </c>
      <c r="I3" s="16" t="s">
        <v>5</v>
      </c>
      <c r="J3" s="16" t="s">
        <v>32</v>
      </c>
      <c r="K3" s="74" t="s">
        <v>34</v>
      </c>
    </row>
    <row r="4" spans="1:11" ht="15" customHeight="1" x14ac:dyDescent="0.25">
      <c r="A4" s="18"/>
      <c r="B4" s="18"/>
      <c r="C4" s="19"/>
      <c r="D4" s="18"/>
      <c r="E4" s="20"/>
      <c r="F4" s="21"/>
      <c r="G4" s="22"/>
      <c r="H4" s="23"/>
      <c r="I4" s="24"/>
      <c r="J4" s="25"/>
      <c r="K4" s="75"/>
    </row>
    <row r="5" spans="1:11" ht="15" customHeight="1" x14ac:dyDescent="0.25">
      <c r="A5" s="18"/>
      <c r="B5" s="18"/>
      <c r="C5" s="19"/>
      <c r="D5" s="18"/>
      <c r="E5" s="20"/>
      <c r="F5" s="21"/>
      <c r="G5" s="22"/>
      <c r="H5" s="23"/>
      <c r="I5" s="24"/>
      <c r="J5" s="25"/>
      <c r="K5" s="75"/>
    </row>
    <row r="6" spans="1:11" ht="15" customHeight="1" x14ac:dyDescent="0.25">
      <c r="A6" s="18"/>
      <c r="B6" s="18"/>
      <c r="C6" s="26"/>
      <c r="D6" s="18"/>
      <c r="E6" s="27"/>
      <c r="F6" s="21"/>
      <c r="G6" s="28"/>
      <c r="H6" s="23"/>
      <c r="I6" s="29"/>
      <c r="J6" s="30"/>
      <c r="K6" s="54"/>
    </row>
    <row r="7" spans="1:11" ht="15.75" x14ac:dyDescent="0.25">
      <c r="A7" s="71" t="s">
        <v>35</v>
      </c>
      <c r="B7" s="72"/>
      <c r="C7" s="72"/>
      <c r="D7" s="72"/>
      <c r="E7" s="72"/>
      <c r="F7" s="72"/>
      <c r="G7" s="72"/>
      <c r="H7" s="72"/>
      <c r="I7" s="72"/>
      <c r="J7" s="72"/>
      <c r="K7" s="73"/>
    </row>
    <row r="8" spans="1:11" ht="51" customHeight="1" x14ac:dyDescent="0.25">
      <c r="A8" s="31" t="s">
        <v>7</v>
      </c>
      <c r="B8" s="32" t="s">
        <v>6</v>
      </c>
      <c r="C8" s="32">
        <v>30183.14</v>
      </c>
      <c r="D8" s="33">
        <v>15.74</v>
      </c>
      <c r="E8" s="34">
        <f>C8*D8</f>
        <v>475082.62359999999</v>
      </c>
      <c r="F8" s="35">
        <f>D8-H8</f>
        <v>13.440000000000001</v>
      </c>
      <c r="G8" s="34">
        <f>F8*C8</f>
        <v>405661.40160000004</v>
      </c>
      <c r="H8" s="36">
        <v>2.2999999999999998</v>
      </c>
      <c r="I8" s="35">
        <v>34733.29</v>
      </c>
      <c r="J8" s="35">
        <f>SUM(G8,I8)</f>
        <v>440394.69160000002</v>
      </c>
      <c r="K8" s="47">
        <f>E8-J8</f>
        <v>34687.931999999972</v>
      </c>
    </row>
    <row r="9" spans="1:11" ht="39.75" customHeight="1" x14ac:dyDescent="0.25">
      <c r="A9" s="38" t="s">
        <v>8</v>
      </c>
      <c r="B9" s="32" t="s">
        <v>6</v>
      </c>
      <c r="C9" s="32">
        <v>1753.95</v>
      </c>
      <c r="D9" s="33">
        <v>317.65800000000002</v>
      </c>
      <c r="E9" s="34">
        <f t="shared" ref="E9:E14" si="0">C9*D9</f>
        <v>557156.24910000002</v>
      </c>
      <c r="F9" s="39">
        <f t="shared" ref="F9:F14" si="1">D9-H9</f>
        <v>247.55400000000003</v>
      </c>
      <c r="G9" s="102">
        <f t="shared" ref="G9:G14" si="2">F9*C9</f>
        <v>434197.33830000006</v>
      </c>
      <c r="H9" s="40">
        <v>70.103999999999999</v>
      </c>
      <c r="I9" s="37">
        <v>43134.11</v>
      </c>
      <c r="J9" s="37">
        <f t="shared" ref="J9:J14" si="3">SUM(G9,I9)</f>
        <v>477331.44830000005</v>
      </c>
      <c r="K9" s="102">
        <f t="shared" ref="K9:K14" si="4">E9-J9</f>
        <v>79824.800799999968</v>
      </c>
    </row>
    <row r="10" spans="1:11" ht="51.75" customHeight="1" x14ac:dyDescent="0.25">
      <c r="A10" s="38" t="s">
        <v>9</v>
      </c>
      <c r="B10" s="32" t="s">
        <v>6</v>
      </c>
      <c r="C10" s="32">
        <v>1534.72</v>
      </c>
      <c r="D10" s="33">
        <v>1116.489</v>
      </c>
      <c r="E10" s="34">
        <f t="shared" si="0"/>
        <v>1713497.99808</v>
      </c>
      <c r="F10" s="39">
        <f t="shared" si="1"/>
        <v>933.99900000000002</v>
      </c>
      <c r="G10" s="102">
        <f t="shared" si="2"/>
        <v>1433426.9452800001</v>
      </c>
      <c r="H10" s="41">
        <v>182.49</v>
      </c>
      <c r="I10" s="37">
        <v>38967.07</v>
      </c>
      <c r="J10" s="37">
        <f t="shared" si="3"/>
        <v>1472394.0152800002</v>
      </c>
      <c r="K10" s="102">
        <f t="shared" si="4"/>
        <v>241103.98279999988</v>
      </c>
    </row>
    <row r="11" spans="1:11" ht="81.75" customHeight="1" x14ac:dyDescent="0.25">
      <c r="A11" s="38" t="s">
        <v>10</v>
      </c>
      <c r="B11" s="32" t="s">
        <v>11</v>
      </c>
      <c r="C11" s="32">
        <v>5895.32</v>
      </c>
      <c r="D11" s="33">
        <v>57</v>
      </c>
      <c r="E11" s="33">
        <f t="shared" si="0"/>
        <v>336033.24</v>
      </c>
      <c r="F11" s="42">
        <f>D11-H11</f>
        <v>49</v>
      </c>
      <c r="G11" s="102">
        <f t="shared" si="2"/>
        <v>288870.68</v>
      </c>
      <c r="H11" s="41">
        <v>8</v>
      </c>
      <c r="I11" s="37">
        <v>5367.57</v>
      </c>
      <c r="J11" s="37">
        <f t="shared" si="3"/>
        <v>294238.25</v>
      </c>
      <c r="K11" s="102">
        <f t="shared" si="4"/>
        <v>41794.989999999991</v>
      </c>
    </row>
    <row r="12" spans="1:11" ht="81.75" customHeight="1" x14ac:dyDescent="0.25">
      <c r="A12" s="38" t="s">
        <v>12</v>
      </c>
      <c r="B12" s="32" t="s">
        <v>11</v>
      </c>
      <c r="C12" s="32">
        <v>791.5</v>
      </c>
      <c r="D12" s="33">
        <v>30</v>
      </c>
      <c r="E12" s="34">
        <f t="shared" si="0"/>
        <v>23745</v>
      </c>
      <c r="F12" s="42">
        <f t="shared" si="1"/>
        <v>25</v>
      </c>
      <c r="G12" s="102">
        <f t="shared" si="2"/>
        <v>19787.5</v>
      </c>
      <c r="H12" s="41">
        <v>5</v>
      </c>
      <c r="I12" s="37">
        <v>2764.91</v>
      </c>
      <c r="J12" s="37">
        <f t="shared" si="3"/>
        <v>22552.41</v>
      </c>
      <c r="K12" s="102">
        <f t="shared" si="4"/>
        <v>1192.5900000000001</v>
      </c>
    </row>
    <row r="13" spans="1:11" ht="82.5" customHeight="1" x14ac:dyDescent="0.25">
      <c r="A13" s="38" t="s">
        <v>13</v>
      </c>
      <c r="B13" s="32" t="s">
        <v>11</v>
      </c>
      <c r="C13" s="32">
        <v>1657.19</v>
      </c>
      <c r="D13" s="33">
        <v>161</v>
      </c>
      <c r="E13" s="34">
        <f t="shared" si="0"/>
        <v>266807.59000000003</v>
      </c>
      <c r="F13" s="42">
        <f t="shared" si="1"/>
        <v>131</v>
      </c>
      <c r="G13" s="102">
        <f t="shared" si="2"/>
        <v>217091.89</v>
      </c>
      <c r="H13" s="41">
        <v>30</v>
      </c>
      <c r="I13" s="37">
        <v>23932.240000000002</v>
      </c>
      <c r="J13" s="37">
        <f t="shared" si="3"/>
        <v>241024.13</v>
      </c>
      <c r="K13" s="102">
        <f t="shared" si="4"/>
        <v>25783.460000000021</v>
      </c>
    </row>
    <row r="14" spans="1:11" ht="23.25" customHeight="1" x14ac:dyDescent="0.25">
      <c r="A14" s="43" t="s">
        <v>27</v>
      </c>
      <c r="B14" s="32" t="s">
        <v>6</v>
      </c>
      <c r="C14" s="32">
        <v>759.5</v>
      </c>
      <c r="D14" s="33">
        <v>8.9</v>
      </c>
      <c r="E14" s="34">
        <f t="shared" si="0"/>
        <v>6759.55</v>
      </c>
      <c r="F14" s="42">
        <f t="shared" si="1"/>
        <v>0</v>
      </c>
      <c r="G14" s="102">
        <f t="shared" si="2"/>
        <v>0</v>
      </c>
      <c r="H14" s="41">
        <v>8.9</v>
      </c>
      <c r="I14" s="37">
        <v>1494.79</v>
      </c>
      <c r="J14" s="37">
        <f t="shared" si="3"/>
        <v>1494.79</v>
      </c>
      <c r="K14" s="102">
        <f t="shared" si="4"/>
        <v>5264.76</v>
      </c>
    </row>
    <row r="15" spans="1:11" s="11" customFormat="1" ht="21" customHeight="1" x14ac:dyDescent="0.25">
      <c r="A15" s="68" t="s">
        <v>33</v>
      </c>
      <c r="B15" s="69"/>
      <c r="C15" s="69"/>
      <c r="D15" s="70"/>
      <c r="E15" s="65">
        <f>SUM(E8:E14)</f>
        <v>3379082.2507799994</v>
      </c>
      <c r="F15" s="44"/>
      <c r="G15" s="45">
        <f>SUM(G8:G14)</f>
        <v>2799035.7551800003</v>
      </c>
      <c r="H15" s="66"/>
      <c r="I15" s="45">
        <f>SUM(I8:I14)</f>
        <v>150393.98000000001</v>
      </c>
      <c r="J15" s="45">
        <f>SUM(J8:J14)</f>
        <v>2949429.7351800003</v>
      </c>
      <c r="K15" s="45">
        <f>SUM(K8:K14)</f>
        <v>429652.51559999987</v>
      </c>
    </row>
    <row r="16" spans="1:11" ht="15.75" x14ac:dyDescent="0.25">
      <c r="A16" s="71" t="s">
        <v>36</v>
      </c>
      <c r="B16" s="72"/>
      <c r="C16" s="72"/>
      <c r="D16" s="72"/>
      <c r="E16" s="72"/>
      <c r="F16" s="72"/>
      <c r="G16" s="72"/>
      <c r="H16" s="72"/>
      <c r="I16" s="72"/>
      <c r="J16" s="72"/>
      <c r="K16" s="73"/>
    </row>
    <row r="17" spans="1:12" ht="18.75" customHeight="1" x14ac:dyDescent="0.25">
      <c r="A17" s="46" t="s">
        <v>14</v>
      </c>
      <c r="B17" s="76" t="s">
        <v>15</v>
      </c>
      <c r="C17" s="46">
        <v>186.39</v>
      </c>
      <c r="D17" s="48">
        <v>442442</v>
      </c>
      <c r="E17" s="100">
        <f>D17*C17</f>
        <v>82466764.379999995</v>
      </c>
      <c r="F17" s="47">
        <v>793</v>
      </c>
      <c r="G17" s="124">
        <f>F17*C17</f>
        <v>147807.26999999999</v>
      </c>
      <c r="H17" s="36">
        <f>D17-F17</f>
        <v>441649</v>
      </c>
      <c r="I17" s="81">
        <v>17357711.59</v>
      </c>
      <c r="J17" s="81">
        <f>SUM(G17+I17)</f>
        <v>17505518.859999999</v>
      </c>
      <c r="K17" s="97">
        <f>E17-J17</f>
        <v>64961245.519999996</v>
      </c>
    </row>
    <row r="18" spans="1:12" ht="18" customHeight="1" x14ac:dyDescent="0.25">
      <c r="A18" s="46"/>
      <c r="B18" s="76" t="s">
        <v>16</v>
      </c>
      <c r="C18" s="93"/>
      <c r="D18" s="48">
        <v>2011.54</v>
      </c>
      <c r="E18" s="101"/>
      <c r="F18" s="47">
        <v>2.4700000000000002</v>
      </c>
      <c r="G18" s="125"/>
      <c r="H18" s="36">
        <v>2009.06</v>
      </c>
      <c r="I18" s="82"/>
      <c r="J18" s="82"/>
      <c r="K18" s="98"/>
      <c r="L18" s="91"/>
    </row>
    <row r="19" spans="1:12" ht="15.75" customHeight="1" x14ac:dyDescent="0.25">
      <c r="A19" s="46" t="s">
        <v>17</v>
      </c>
      <c r="B19" s="76" t="s">
        <v>15</v>
      </c>
      <c r="C19" s="46">
        <v>235.2</v>
      </c>
      <c r="D19" s="31">
        <v>81000</v>
      </c>
      <c r="E19" s="100">
        <f>D19*C19</f>
        <v>19051200</v>
      </c>
      <c r="F19" s="79">
        <v>0</v>
      </c>
      <c r="G19" s="124">
        <v>0</v>
      </c>
      <c r="H19" s="36">
        <v>81000</v>
      </c>
      <c r="I19" s="81">
        <v>5392822.9500000002</v>
      </c>
      <c r="J19" s="81">
        <f>SUM(G19+I19)</f>
        <v>5392822.9500000002</v>
      </c>
      <c r="K19" s="99">
        <f>E19-J19</f>
        <v>13658377.050000001</v>
      </c>
      <c r="L19" s="91"/>
    </row>
    <row r="20" spans="1:12" ht="18.75" customHeight="1" x14ac:dyDescent="0.25">
      <c r="A20" s="46"/>
      <c r="B20" s="76" t="s">
        <v>16</v>
      </c>
      <c r="C20" s="93"/>
      <c r="D20" s="48">
        <v>2576.8000000000002</v>
      </c>
      <c r="E20" s="101"/>
      <c r="F20" s="79">
        <v>0</v>
      </c>
      <c r="G20" s="125"/>
      <c r="H20" s="50">
        <v>2577.6999999999998</v>
      </c>
      <c r="I20" s="82"/>
      <c r="J20" s="82"/>
      <c r="K20" s="98"/>
      <c r="L20" s="91"/>
    </row>
    <row r="21" spans="1:12" s="11" customFormat="1" ht="16.5" customHeight="1" x14ac:dyDescent="0.25">
      <c r="A21" s="67" t="s">
        <v>33</v>
      </c>
      <c r="B21" s="94"/>
      <c r="C21" s="94"/>
      <c r="D21" s="94"/>
      <c r="E21" s="90">
        <f>SUM(E17:E20)</f>
        <v>101517964.38</v>
      </c>
      <c r="F21" s="86"/>
      <c r="G21" s="66">
        <f>SUM(G17:G20)</f>
        <v>147807.26999999999</v>
      </c>
      <c r="H21" s="87"/>
      <c r="I21" s="87">
        <f>SUM(I17:I20)</f>
        <v>22750534.539999999</v>
      </c>
      <c r="J21" s="87">
        <f>SUM(J17:J20)</f>
        <v>22898341.809999999</v>
      </c>
      <c r="K21" s="88">
        <f>SUM(K17:K20)</f>
        <v>78619622.569999993</v>
      </c>
      <c r="L21" s="92"/>
    </row>
    <row r="22" spans="1:12" ht="15.75" x14ac:dyDescent="0.25">
      <c r="A22" s="71" t="s">
        <v>44</v>
      </c>
      <c r="B22" s="72"/>
      <c r="C22" s="72"/>
      <c r="D22" s="72"/>
      <c r="E22" s="72"/>
      <c r="F22" s="72"/>
      <c r="G22" s="72"/>
      <c r="H22" s="72"/>
      <c r="I22" s="72"/>
      <c r="J22" s="72"/>
      <c r="K22" s="73"/>
      <c r="L22" s="91"/>
    </row>
    <row r="23" spans="1:12" ht="64.5" customHeight="1" x14ac:dyDescent="0.25">
      <c r="A23" s="38" t="s">
        <v>18</v>
      </c>
      <c r="B23" s="76" t="s">
        <v>16</v>
      </c>
      <c r="C23" s="76">
        <v>28280.33</v>
      </c>
      <c r="D23" s="89">
        <v>1209.1500000000001</v>
      </c>
      <c r="E23" s="36">
        <f>C23*D23</f>
        <v>34195161.019500002</v>
      </c>
      <c r="F23" s="78">
        <f>D23-H23</f>
        <v>952.95</v>
      </c>
      <c r="G23" s="41">
        <f>F23*C23</f>
        <v>26949740.473500002</v>
      </c>
      <c r="H23" s="41">
        <v>256.2</v>
      </c>
      <c r="I23" s="79">
        <v>2161177.2000000002</v>
      </c>
      <c r="J23" s="79">
        <f>SUM(G23,I23)</f>
        <v>29110917.673500001</v>
      </c>
      <c r="K23" s="36">
        <f>E23-J23</f>
        <v>5084243.3460000008</v>
      </c>
      <c r="L23" s="91"/>
    </row>
    <row r="24" spans="1:12" ht="27.75" customHeight="1" x14ac:dyDescent="0.25">
      <c r="A24" s="38" t="s">
        <v>42</v>
      </c>
      <c r="B24" s="76" t="s">
        <v>16</v>
      </c>
      <c r="C24" s="76">
        <v>5090.9799999999996</v>
      </c>
      <c r="D24" s="89">
        <v>1474.3</v>
      </c>
      <c r="E24" s="36">
        <f t="shared" ref="E24:E29" si="5">C24*D24</f>
        <v>7505631.8139999993</v>
      </c>
      <c r="F24" s="78">
        <f t="shared" ref="F24:F39" si="6">D24-H24</f>
        <v>222.70000000000005</v>
      </c>
      <c r="G24" s="41">
        <f t="shared" ref="G24:G29" si="7">F24*C24</f>
        <v>1133761.246</v>
      </c>
      <c r="H24" s="41">
        <v>1251.5999999999999</v>
      </c>
      <c r="I24" s="79">
        <v>1675937.686</v>
      </c>
      <c r="J24" s="79">
        <f t="shared" ref="J24:J29" si="8">SUM(G24,I24)</f>
        <v>2809698.932</v>
      </c>
      <c r="K24" s="41">
        <f t="shared" ref="K24:K39" si="9">E24-J24</f>
        <v>4695932.8819999993</v>
      </c>
    </row>
    <row r="25" spans="1:12" ht="24.75" customHeight="1" x14ac:dyDescent="0.25">
      <c r="A25" s="38" t="s">
        <v>43</v>
      </c>
      <c r="B25" s="76" t="s">
        <v>16</v>
      </c>
      <c r="C25" s="76">
        <v>5090.9799999999996</v>
      </c>
      <c r="D25" s="89">
        <v>4.3</v>
      </c>
      <c r="E25" s="36">
        <f t="shared" si="5"/>
        <v>21891.213999999996</v>
      </c>
      <c r="F25" s="78">
        <f t="shared" si="6"/>
        <v>4.3</v>
      </c>
      <c r="G25" s="41">
        <f t="shared" si="7"/>
        <v>21891.213999999996</v>
      </c>
      <c r="H25" s="41">
        <v>0</v>
      </c>
      <c r="I25" s="79">
        <v>0</v>
      </c>
      <c r="J25" s="79">
        <f t="shared" si="8"/>
        <v>21891.213999999996</v>
      </c>
      <c r="K25" s="41">
        <f t="shared" si="9"/>
        <v>0</v>
      </c>
    </row>
    <row r="26" spans="1:12" ht="52.5" customHeight="1" x14ac:dyDescent="0.25">
      <c r="A26" s="38" t="s">
        <v>40</v>
      </c>
      <c r="B26" s="76" t="s">
        <v>16</v>
      </c>
      <c r="C26" s="76">
        <v>6577.7</v>
      </c>
      <c r="D26" s="89">
        <v>257.89999999999998</v>
      </c>
      <c r="E26" s="36">
        <f t="shared" si="5"/>
        <v>1696388.8299999998</v>
      </c>
      <c r="F26" s="78">
        <f t="shared" si="6"/>
        <v>54.299999999999983</v>
      </c>
      <c r="G26" s="41">
        <f t="shared" si="7"/>
        <v>357169.10999999987</v>
      </c>
      <c r="H26" s="41">
        <v>203.6</v>
      </c>
      <c r="I26" s="79">
        <v>459908.8</v>
      </c>
      <c r="J26" s="79">
        <f t="shared" si="8"/>
        <v>817077.90999999992</v>
      </c>
      <c r="K26" s="41">
        <f t="shared" si="9"/>
        <v>879310.91999999993</v>
      </c>
    </row>
    <row r="27" spans="1:12" s="9" customFormat="1" ht="47.25" customHeight="1" x14ac:dyDescent="0.25">
      <c r="A27" s="38" t="s">
        <v>41</v>
      </c>
      <c r="B27" s="76" t="s">
        <v>16</v>
      </c>
      <c r="C27" s="76">
        <v>6577.7</v>
      </c>
      <c r="D27" s="89">
        <v>3088.65</v>
      </c>
      <c r="E27" s="36">
        <f t="shared" si="5"/>
        <v>20316213.105</v>
      </c>
      <c r="F27" s="78">
        <f t="shared" si="6"/>
        <v>505.20000000000027</v>
      </c>
      <c r="G27" s="41">
        <f t="shared" si="7"/>
        <v>3323054.0400000019</v>
      </c>
      <c r="H27" s="41">
        <v>2583.4499999999998</v>
      </c>
      <c r="I27" s="79">
        <v>5517599.5800000001</v>
      </c>
      <c r="J27" s="79">
        <f t="shared" si="8"/>
        <v>8840653.620000001</v>
      </c>
      <c r="K27" s="52">
        <f t="shared" si="9"/>
        <v>11475559.484999999</v>
      </c>
    </row>
    <row r="28" spans="1:12" ht="25.5" x14ac:dyDescent="0.25">
      <c r="A28" s="38" t="s">
        <v>19</v>
      </c>
      <c r="B28" s="76" t="s">
        <v>16</v>
      </c>
      <c r="C28" s="76">
        <v>6601.82</v>
      </c>
      <c r="D28" s="89">
        <v>660.9</v>
      </c>
      <c r="E28" s="36">
        <f t="shared" si="5"/>
        <v>4363142.8379999995</v>
      </c>
      <c r="F28" s="78">
        <f t="shared" si="6"/>
        <v>477</v>
      </c>
      <c r="G28" s="121">
        <f t="shared" si="7"/>
        <v>3149068.1399999997</v>
      </c>
      <c r="H28" s="41">
        <v>183.9</v>
      </c>
      <c r="I28" s="79">
        <v>342241.74</v>
      </c>
      <c r="J28" s="79">
        <f t="shared" si="8"/>
        <v>3491309.88</v>
      </c>
      <c r="K28" s="52">
        <f t="shared" si="9"/>
        <v>871832.95799999963</v>
      </c>
    </row>
    <row r="29" spans="1:12" ht="32.25" customHeight="1" x14ac:dyDescent="0.25">
      <c r="A29" s="38" t="s">
        <v>20</v>
      </c>
      <c r="B29" s="76" t="s">
        <v>16</v>
      </c>
      <c r="C29" s="76">
        <v>6603.95</v>
      </c>
      <c r="D29" s="89">
        <v>1048.0999999999999</v>
      </c>
      <c r="E29" s="36">
        <f t="shared" si="5"/>
        <v>6921599.9949999992</v>
      </c>
      <c r="F29" s="78">
        <f t="shared" si="6"/>
        <v>220.39999999999986</v>
      </c>
      <c r="G29" s="41">
        <f t="shared" si="7"/>
        <v>1455510.5799999991</v>
      </c>
      <c r="H29" s="41">
        <v>827.7</v>
      </c>
      <c r="I29" s="79">
        <v>1534649.4709999999</v>
      </c>
      <c r="J29" s="79">
        <f t="shared" si="8"/>
        <v>2990160.050999999</v>
      </c>
      <c r="K29" s="52">
        <f t="shared" si="9"/>
        <v>3931439.9440000001</v>
      </c>
    </row>
    <row r="30" spans="1:12" x14ac:dyDescent="0.25">
      <c r="A30" s="77" t="s">
        <v>21</v>
      </c>
      <c r="B30" s="76" t="s">
        <v>16</v>
      </c>
      <c r="C30" s="77">
        <v>15690.61</v>
      </c>
      <c r="D30" s="89">
        <v>2191.65</v>
      </c>
      <c r="E30" s="99">
        <f>C30*D30</f>
        <v>34388325.406500004</v>
      </c>
      <c r="F30" s="78">
        <f t="shared" si="6"/>
        <v>445.10000000000014</v>
      </c>
      <c r="G30" s="119">
        <f>F30*C30</f>
        <v>6983890.5110000027</v>
      </c>
      <c r="H30" s="41">
        <v>1746.55</v>
      </c>
      <c r="I30" s="81">
        <v>7158541.1880000001</v>
      </c>
      <c r="J30" s="81">
        <f>SUM(G30,I30)</f>
        <v>14142431.699000003</v>
      </c>
      <c r="K30" s="116">
        <f t="shared" si="9"/>
        <v>20245893.707500003</v>
      </c>
    </row>
    <row r="31" spans="1:12" x14ac:dyDescent="0.25">
      <c r="A31" s="80"/>
      <c r="B31" s="76" t="s">
        <v>38</v>
      </c>
      <c r="C31" s="10"/>
      <c r="D31" s="89">
        <v>14274.4</v>
      </c>
      <c r="E31" s="98"/>
      <c r="F31" s="49">
        <f t="shared" si="6"/>
        <v>2737.2099999999991</v>
      </c>
      <c r="G31" s="120"/>
      <c r="H31" s="47">
        <v>11537.19</v>
      </c>
      <c r="I31" s="82"/>
      <c r="J31" s="82"/>
      <c r="K31" s="117"/>
    </row>
    <row r="32" spans="1:12" x14ac:dyDescent="0.25">
      <c r="A32" s="77" t="s">
        <v>22</v>
      </c>
      <c r="B32" s="76" t="s">
        <v>16</v>
      </c>
      <c r="C32" s="77">
        <v>15690.61</v>
      </c>
      <c r="D32" s="89">
        <v>2261.1999999999998</v>
      </c>
      <c r="E32" s="99">
        <f>C32*D32</f>
        <v>35479607.331999995</v>
      </c>
      <c r="F32" s="78">
        <f t="shared" si="6"/>
        <v>193.2199999999998</v>
      </c>
      <c r="G32" s="119">
        <f>F32*C32</f>
        <v>3031739.6641999972</v>
      </c>
      <c r="H32" s="41">
        <v>2067.98</v>
      </c>
      <c r="I32" s="81">
        <v>6423661.54</v>
      </c>
      <c r="J32" s="81">
        <f>SUM(G32,I32)</f>
        <v>9455401.2041999977</v>
      </c>
      <c r="K32" s="118">
        <f t="shared" si="9"/>
        <v>26024206.127799995</v>
      </c>
    </row>
    <row r="33" spans="1:11" x14ac:dyDescent="0.25">
      <c r="A33" s="80"/>
      <c r="B33" s="76" t="s">
        <v>38</v>
      </c>
      <c r="C33" s="10"/>
      <c r="D33" s="48">
        <v>28989.56</v>
      </c>
      <c r="E33" s="98"/>
      <c r="F33" s="49">
        <f t="shared" si="6"/>
        <v>2294.6500000000015</v>
      </c>
      <c r="G33" s="120"/>
      <c r="H33" s="47">
        <v>26694.91</v>
      </c>
      <c r="I33" s="82"/>
      <c r="J33" s="82"/>
      <c r="K33" s="117"/>
    </row>
    <row r="34" spans="1:11" x14ac:dyDescent="0.25">
      <c r="A34" s="77" t="s">
        <v>23</v>
      </c>
      <c r="B34" s="76" t="s">
        <v>15</v>
      </c>
      <c r="C34" s="77">
        <v>240.2</v>
      </c>
      <c r="D34" s="89">
        <v>8499</v>
      </c>
      <c r="E34" s="99">
        <f>C34*D34</f>
        <v>2041459.7999999998</v>
      </c>
      <c r="F34" s="78">
        <f t="shared" si="6"/>
        <v>0</v>
      </c>
      <c r="G34" s="99">
        <v>0</v>
      </c>
      <c r="H34" s="89">
        <v>8499</v>
      </c>
      <c r="I34" s="81">
        <v>929059.31</v>
      </c>
      <c r="J34" s="83">
        <f>SUM(G34,I34)</f>
        <v>929059.31</v>
      </c>
      <c r="K34" s="122">
        <f t="shared" si="9"/>
        <v>1112400.4899999998</v>
      </c>
    </row>
    <row r="35" spans="1:11" x14ac:dyDescent="0.25">
      <c r="A35" s="107"/>
      <c r="B35" s="76" t="s">
        <v>16</v>
      </c>
      <c r="C35" s="10"/>
      <c r="D35" s="89">
        <v>158.69999999999999</v>
      </c>
      <c r="E35" s="98"/>
      <c r="F35" s="78">
        <f t="shared" si="6"/>
        <v>0</v>
      </c>
      <c r="G35" s="98"/>
      <c r="H35" s="89">
        <v>158.69999999999999</v>
      </c>
      <c r="I35" s="82"/>
      <c r="J35" s="108"/>
      <c r="K35" s="123">
        <f t="shared" si="9"/>
        <v>0</v>
      </c>
    </row>
    <row r="36" spans="1:11" x14ac:dyDescent="0.25">
      <c r="A36" s="46" t="s">
        <v>24</v>
      </c>
      <c r="B36" s="76" t="s">
        <v>15</v>
      </c>
      <c r="C36" s="77">
        <v>1273.5999999999999</v>
      </c>
      <c r="D36" s="89">
        <v>2289</v>
      </c>
      <c r="E36" s="99">
        <f>C36*D36</f>
        <v>2915270.4</v>
      </c>
      <c r="F36" s="78">
        <f t="shared" si="6"/>
        <v>0</v>
      </c>
      <c r="G36" s="99">
        <v>0</v>
      </c>
      <c r="H36" s="41">
        <v>2289</v>
      </c>
      <c r="I36" s="81">
        <v>1155126.82</v>
      </c>
      <c r="J36" s="83">
        <f>SUM(G36,I36)</f>
        <v>1155126.82</v>
      </c>
      <c r="K36" s="122">
        <f t="shared" si="9"/>
        <v>1760143.5799999998</v>
      </c>
    </row>
    <row r="37" spans="1:11" ht="21" customHeight="1" x14ac:dyDescent="0.25">
      <c r="A37" s="46"/>
      <c r="B37" s="76" t="s">
        <v>16</v>
      </c>
      <c r="C37" s="10"/>
      <c r="D37" s="89">
        <v>128</v>
      </c>
      <c r="E37" s="98"/>
      <c r="F37" s="78">
        <f t="shared" si="6"/>
        <v>0</v>
      </c>
      <c r="G37" s="98"/>
      <c r="H37" s="41">
        <v>128</v>
      </c>
      <c r="I37" s="82"/>
      <c r="J37" s="108"/>
      <c r="K37" s="123">
        <f t="shared" si="9"/>
        <v>0</v>
      </c>
    </row>
    <row r="38" spans="1:11" x14ac:dyDescent="0.25">
      <c r="A38" s="46" t="s">
        <v>25</v>
      </c>
      <c r="B38" s="76" t="s">
        <v>15</v>
      </c>
      <c r="C38" s="77">
        <v>277.42</v>
      </c>
      <c r="D38" s="89">
        <v>111</v>
      </c>
      <c r="E38" s="112">
        <f>C38*D38</f>
        <v>30793.620000000003</v>
      </c>
      <c r="F38" s="78">
        <f t="shared" si="6"/>
        <v>0</v>
      </c>
      <c r="G38" s="113">
        <v>0</v>
      </c>
      <c r="H38" s="41">
        <v>111</v>
      </c>
      <c r="I38" s="81">
        <v>17526.900000000001</v>
      </c>
      <c r="J38" s="81">
        <f>SUM(G38,I38)</f>
        <v>17526.900000000001</v>
      </c>
      <c r="K38" s="99">
        <f t="shared" si="9"/>
        <v>13266.720000000001</v>
      </c>
    </row>
    <row r="39" spans="1:11" x14ac:dyDescent="0.25">
      <c r="A39" s="46"/>
      <c r="B39" s="76" t="s">
        <v>16</v>
      </c>
      <c r="C39" s="10"/>
      <c r="D39" s="89">
        <v>8.1</v>
      </c>
      <c r="E39" s="98"/>
      <c r="F39" s="78">
        <f t="shared" si="6"/>
        <v>0</v>
      </c>
      <c r="G39" s="114"/>
      <c r="H39" s="41">
        <v>8.1</v>
      </c>
      <c r="I39" s="82"/>
      <c r="J39" s="82"/>
      <c r="K39" s="98"/>
    </row>
    <row r="40" spans="1:11" s="11" customFormat="1" x14ac:dyDescent="0.25">
      <c r="A40" s="68" t="s">
        <v>33</v>
      </c>
      <c r="B40" s="109"/>
      <c r="C40" s="109"/>
      <c r="D40" s="110"/>
      <c r="E40" s="87">
        <f>SUM(E23:E39)</f>
        <v>149875485.37400001</v>
      </c>
      <c r="F40" s="86"/>
      <c r="G40" s="66">
        <f>SUM(G23:G39)</f>
        <v>46405824.978700005</v>
      </c>
      <c r="H40" s="66"/>
      <c r="I40" s="66">
        <f>SUM(I23:I39)</f>
        <v>27375430.234999996</v>
      </c>
      <c r="J40" s="66">
        <f>SUM(J23:J39)</f>
        <v>73781255.213699996</v>
      </c>
      <c r="K40" s="115">
        <f>SUM(K23:K39)</f>
        <v>76094230.160299987</v>
      </c>
    </row>
    <row r="41" spans="1:11" ht="15.75" x14ac:dyDescent="0.25">
      <c r="A41" s="71" t="s">
        <v>45</v>
      </c>
      <c r="B41" s="72"/>
      <c r="C41" s="72"/>
      <c r="D41" s="72"/>
      <c r="E41" s="72"/>
      <c r="F41" s="72"/>
      <c r="G41" s="72"/>
      <c r="H41" s="72"/>
      <c r="I41" s="72"/>
      <c r="J41" s="72"/>
      <c r="K41" s="73"/>
    </row>
    <row r="42" spans="1:11" ht="76.5" x14ac:dyDescent="0.25">
      <c r="A42" s="43" t="s">
        <v>26</v>
      </c>
      <c r="B42" s="55" t="s">
        <v>16</v>
      </c>
      <c r="C42" s="55">
        <v>2849.8</v>
      </c>
      <c r="D42" s="111">
        <v>128</v>
      </c>
      <c r="E42" s="102">
        <f>D42*C42</f>
        <v>364774.40000000002</v>
      </c>
      <c r="F42" s="56">
        <v>0</v>
      </c>
      <c r="G42" s="53">
        <f>F42*C42</f>
        <v>0</v>
      </c>
      <c r="H42" s="102">
        <v>128</v>
      </c>
      <c r="I42" s="53">
        <v>169534.89</v>
      </c>
      <c r="J42" s="53">
        <f>SUM(G42,I42)</f>
        <v>169534.89</v>
      </c>
      <c r="K42" s="36">
        <f>E42-I42</f>
        <v>195239.51</v>
      </c>
    </row>
    <row r="43" spans="1:11" ht="25.5" x14ac:dyDescent="0.25">
      <c r="A43" s="43" t="s">
        <v>28</v>
      </c>
      <c r="B43" s="55" t="s">
        <v>16</v>
      </c>
      <c r="C43" s="55">
        <v>7284.92</v>
      </c>
      <c r="D43" s="111">
        <v>4614.8500000000004</v>
      </c>
      <c r="E43" s="102">
        <f>D43*C43</f>
        <v>33618813.062000006</v>
      </c>
      <c r="F43" s="56">
        <v>529.02</v>
      </c>
      <c r="G43" s="53">
        <f>C43*F43</f>
        <v>3853868.3783999998</v>
      </c>
      <c r="H43" s="111">
        <v>4085.83</v>
      </c>
      <c r="I43" s="51">
        <v>7754882.8949999996</v>
      </c>
      <c r="J43" s="51">
        <f>SUM(G43,I43)</f>
        <v>11608751.273399999</v>
      </c>
      <c r="K43" s="102">
        <f>E43-G43-I43</f>
        <v>22010061.788600009</v>
      </c>
    </row>
    <row r="44" spans="1:11" s="11" customFormat="1" x14ac:dyDescent="0.25">
      <c r="A44" s="103" t="s">
        <v>33</v>
      </c>
      <c r="B44" s="84"/>
      <c r="C44" s="84"/>
      <c r="D44" s="85"/>
      <c r="E44" s="104">
        <f>SUM(E42:E43)</f>
        <v>33983587.462000005</v>
      </c>
      <c r="F44" s="105"/>
      <c r="G44" s="104">
        <f>SUM(G42:G43)</f>
        <v>3853868.3783999998</v>
      </c>
      <c r="H44" s="106"/>
      <c r="I44" s="106">
        <f>SUM(I42:I43)</f>
        <v>7924417.7849999992</v>
      </c>
      <c r="J44" s="106">
        <f>SUM(J42:J43)</f>
        <v>11778286.1634</v>
      </c>
      <c r="K44" s="104">
        <f>SUM(K42:K43)</f>
        <v>22205301.298600011</v>
      </c>
    </row>
    <row r="45" spans="1:11" s="132" customFormat="1" ht="26.25" customHeight="1" x14ac:dyDescent="0.3">
      <c r="A45" s="126" t="s">
        <v>39</v>
      </c>
      <c r="B45" s="127"/>
      <c r="C45" s="127"/>
      <c r="D45" s="128"/>
      <c r="E45" s="134">
        <f>SUM(E15,E21,E40,E44)</f>
        <v>288756119.46678001</v>
      </c>
      <c r="F45" s="130"/>
      <c r="G45" s="129">
        <f>SUM(G15,G21,G40,G44)</f>
        <v>53206536.38228</v>
      </c>
      <c r="H45" s="131"/>
      <c r="I45" s="133">
        <f>SUM(I15,I21,I40,I44)</f>
        <v>58200776.539999992</v>
      </c>
      <c r="J45" s="131">
        <f t="shared" ref="J45:K45" si="10">SUM(J15,J21,J40,J44)</f>
        <v>111407312.92227998</v>
      </c>
      <c r="K45" s="129">
        <f t="shared" si="10"/>
        <v>177348806.54449999</v>
      </c>
    </row>
    <row r="46" spans="1:11" x14ac:dyDescent="0.25">
      <c r="A46" s="57"/>
      <c r="B46" s="58"/>
      <c r="C46" s="58"/>
      <c r="D46" s="58"/>
      <c r="E46" s="59"/>
      <c r="F46" s="60"/>
      <c r="G46" s="59"/>
      <c r="H46" s="59"/>
      <c r="I46" s="61"/>
      <c r="J46" s="61"/>
      <c r="K46" s="62"/>
    </row>
    <row r="47" spans="1:11" x14ac:dyDescent="0.25">
      <c r="A47" s="57"/>
      <c r="B47" s="58"/>
      <c r="C47" s="58"/>
      <c r="D47" s="58"/>
      <c r="E47" s="58"/>
      <c r="F47" s="63"/>
      <c r="G47" s="64"/>
      <c r="H47" s="64"/>
      <c r="I47" s="64"/>
      <c r="J47" s="64"/>
      <c r="K47" s="58"/>
    </row>
    <row r="48" spans="1:11" x14ac:dyDescent="0.25">
      <c r="A48" s="57"/>
      <c r="B48" s="58"/>
      <c r="C48" s="58"/>
      <c r="D48" s="58"/>
      <c r="E48" s="64"/>
      <c r="F48" s="63"/>
      <c r="G48" s="64"/>
      <c r="H48" s="64"/>
      <c r="I48" s="64"/>
      <c r="J48" s="64"/>
      <c r="K48" s="58"/>
    </row>
    <row r="49" spans="1:11" x14ac:dyDescent="0.25">
      <c r="A49" s="57"/>
      <c r="B49" s="58"/>
      <c r="C49" s="58"/>
      <c r="D49" s="58"/>
      <c r="E49" s="58"/>
      <c r="F49" s="63"/>
      <c r="G49" s="64"/>
      <c r="H49" s="64"/>
      <c r="I49" s="64"/>
      <c r="J49" s="64"/>
      <c r="K49" s="58"/>
    </row>
    <row r="50" spans="1:11" x14ac:dyDescent="0.25">
      <c r="A50" s="5"/>
      <c r="B50" s="1"/>
      <c r="C50" s="1"/>
      <c r="D50" s="6"/>
      <c r="E50" s="6"/>
      <c r="F50" s="6"/>
      <c r="G50" s="7"/>
      <c r="H50" s="7"/>
      <c r="I50" s="7"/>
      <c r="J50" s="7"/>
      <c r="K50" s="1"/>
    </row>
    <row r="51" spans="1:1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</sheetData>
  <mergeCells count="68">
    <mergeCell ref="J30:J31"/>
    <mergeCell ref="J32:J33"/>
    <mergeCell ref="J38:J39"/>
    <mergeCell ref="K30:K31"/>
    <mergeCell ref="K32:K33"/>
    <mergeCell ref="K38:K39"/>
    <mergeCell ref="I30:I31"/>
    <mergeCell ref="I32:I33"/>
    <mergeCell ref="I34:I35"/>
    <mergeCell ref="I36:I37"/>
    <mergeCell ref="I38:I39"/>
    <mergeCell ref="G30:G31"/>
    <mergeCell ref="G32:G33"/>
    <mergeCell ref="G34:G35"/>
    <mergeCell ref="G36:G37"/>
    <mergeCell ref="G38:G39"/>
    <mergeCell ref="E30:E31"/>
    <mergeCell ref="E32:E33"/>
    <mergeCell ref="E34:E35"/>
    <mergeCell ref="E36:E37"/>
    <mergeCell ref="E38:E39"/>
    <mergeCell ref="A30:A31"/>
    <mergeCell ref="A32:A33"/>
    <mergeCell ref="A44:D44"/>
    <mergeCell ref="A45:D45"/>
    <mergeCell ref="A40:D40"/>
    <mergeCell ref="C30:C31"/>
    <mergeCell ref="C32:C33"/>
    <mergeCell ref="C34:C35"/>
    <mergeCell ref="C36:C37"/>
    <mergeCell ref="C38:C39"/>
    <mergeCell ref="I17:I18"/>
    <mergeCell ref="I19:I20"/>
    <mergeCell ref="J17:J18"/>
    <mergeCell ref="J19:J20"/>
    <mergeCell ref="K17:K18"/>
    <mergeCell ref="K19:K20"/>
    <mergeCell ref="A16:K16"/>
    <mergeCell ref="A3:A6"/>
    <mergeCell ref="B3:B6"/>
    <mergeCell ref="D3:D6"/>
    <mergeCell ref="E3:E6"/>
    <mergeCell ref="F3:F6"/>
    <mergeCell ref="G3:G6"/>
    <mergeCell ref="H3:H6"/>
    <mergeCell ref="I3:I6"/>
    <mergeCell ref="K3:K6"/>
    <mergeCell ref="A7:K7"/>
    <mergeCell ref="C3:C6"/>
    <mergeCell ref="J3:J6"/>
    <mergeCell ref="A15:D15"/>
    <mergeCell ref="A1:K1"/>
    <mergeCell ref="A38:A39"/>
    <mergeCell ref="A41:K41"/>
    <mergeCell ref="A17:A18"/>
    <mergeCell ref="A19:A20"/>
    <mergeCell ref="A22:K22"/>
    <mergeCell ref="A34:A35"/>
    <mergeCell ref="K34:K35"/>
    <mergeCell ref="A36:A37"/>
    <mergeCell ref="K36:K37"/>
    <mergeCell ref="C17:C18"/>
    <mergeCell ref="C19:C20"/>
    <mergeCell ref="E17:E18"/>
    <mergeCell ref="E19:E20"/>
    <mergeCell ref="A21:D21"/>
    <mergeCell ref="G17:G18"/>
    <mergeCell ref="G19:G2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2017-12-22T09:24:01Z</dcterms:modified>
</cp:coreProperties>
</file>